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esktop\KTBC&amp;HDNV\Xin y kien ho so du thao TT\Ho so du thao Thong tu cap giay phep hoat dong bao chi\"/>
    </mc:Choice>
  </mc:AlternateContent>
  <xr:revisionPtr revIDLastSave="0" documentId="13_ncr:1_{CB3D7DE9-ADFB-429D-A415-27F7BBF57F81}" xr6:coauthVersionLast="47" xr6:coauthVersionMax="47" xr10:uidLastSave="{00000000-0000-0000-0000-000000000000}"/>
  <bookViews>
    <workbookView xWindow="-120" yWindow="-120" windowWidth="20730" windowHeight="11040" firstSheet="11" activeTab="18" xr2:uid="{00000000-000D-0000-FFFF-FFFF00000000}"/>
  </bookViews>
  <sheets>
    <sheet name="TTHC 01" sheetId="2" r:id="rId1"/>
    <sheet name="TTHC 02" sheetId="3" r:id="rId2"/>
    <sheet name="TTHC 03" sheetId="4" r:id="rId3"/>
    <sheet name="TTHC 04" sheetId="5" r:id="rId4"/>
    <sheet name="TTHC 05" sheetId="6" r:id="rId5"/>
    <sheet name="TTHC 06" sheetId="7" r:id="rId6"/>
    <sheet name="TTHC 07" sheetId="8" r:id="rId7"/>
    <sheet name="TTHC 08" sheetId="9" r:id="rId8"/>
    <sheet name="TTHC 09" sheetId="10" r:id="rId9"/>
    <sheet name="TTHC 10" sheetId="11" r:id="rId10"/>
    <sheet name="TTHC 11" sheetId="12" r:id="rId11"/>
    <sheet name="TTHC 12" sheetId="13" r:id="rId12"/>
    <sheet name="TTHC 13" sheetId="14" r:id="rId13"/>
    <sheet name="TTHC 14" sheetId="15" r:id="rId14"/>
    <sheet name="TTHC 15" sheetId="16" r:id="rId15"/>
    <sheet name="TTHC 16" sheetId="17" r:id="rId16"/>
    <sheet name="TTHC 17" sheetId="18" r:id="rId17"/>
    <sheet name="TTHC 18" sheetId="19" r:id="rId18"/>
    <sheet name="TTHC 19" sheetId="20" r:id="rId19"/>
  </sheets>
  <externalReferences>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20" l="1"/>
  <c r="K5" i="20" s="1"/>
  <c r="J6" i="20"/>
  <c r="K6" i="20"/>
  <c r="J7" i="20"/>
  <c r="K7" i="20" s="1"/>
  <c r="K8" i="20"/>
  <c r="K9" i="20"/>
  <c r="K10" i="20"/>
  <c r="K11" i="20"/>
  <c r="K12" i="20"/>
  <c r="K13" i="20"/>
  <c r="K14" i="20"/>
  <c r="G15" i="20"/>
  <c r="J24" i="20"/>
  <c r="K24" i="20" s="1"/>
  <c r="K33" i="20" s="1"/>
  <c r="K35" i="20" s="1"/>
  <c r="J25" i="20"/>
  <c r="K25" i="20"/>
  <c r="K26" i="20"/>
  <c r="K27" i="20"/>
  <c r="K28" i="20"/>
  <c r="K29" i="20"/>
  <c r="K30" i="20"/>
  <c r="K31" i="20"/>
  <c r="K32" i="20"/>
  <c r="G33" i="20"/>
  <c r="J5" i="19"/>
  <c r="K5" i="19" s="1"/>
  <c r="K16" i="19" s="1"/>
  <c r="K30" i="19" s="1"/>
  <c r="K32" i="19" s="1"/>
  <c r="J6" i="19"/>
  <c r="K6" i="19"/>
  <c r="J7" i="19"/>
  <c r="J16" i="19" s="1"/>
  <c r="J30" i="19" s="1"/>
  <c r="J32" i="19" s="1"/>
  <c r="K7" i="19"/>
  <c r="J8" i="19"/>
  <c r="K8" i="19"/>
  <c r="K9" i="19"/>
  <c r="K10" i="19"/>
  <c r="K11" i="19"/>
  <c r="K12" i="19"/>
  <c r="K13" i="19"/>
  <c r="K14" i="19"/>
  <c r="K15" i="19"/>
  <c r="G16" i="19"/>
  <c r="G30" i="19" s="1"/>
  <c r="J20" i="19"/>
  <c r="K20" i="19"/>
  <c r="J21" i="19"/>
  <c r="K21" i="19"/>
  <c r="J22" i="19"/>
  <c r="K22" i="19"/>
  <c r="K23" i="19"/>
  <c r="K24" i="19"/>
  <c r="K25" i="19"/>
  <c r="K26" i="19"/>
  <c r="K27" i="19"/>
  <c r="K28" i="19"/>
  <c r="K29" i="19"/>
  <c r="J5" i="18"/>
  <c r="K5" i="18"/>
  <c r="J6" i="18"/>
  <c r="K6" i="18" s="1"/>
  <c r="K7" i="18"/>
  <c r="K8" i="18"/>
  <c r="K9" i="18"/>
  <c r="K10" i="18"/>
  <c r="K11" i="18"/>
  <c r="K12" i="18"/>
  <c r="K13" i="18"/>
  <c r="G14" i="18"/>
  <c r="J24" i="18"/>
  <c r="J34" i="18" s="1"/>
  <c r="J35" i="18" s="1"/>
  <c r="K24" i="18"/>
  <c r="K33" i="18" s="1"/>
  <c r="J25" i="18"/>
  <c r="K25" i="18"/>
  <c r="K26" i="18"/>
  <c r="K27" i="18"/>
  <c r="K28" i="18"/>
  <c r="K29" i="18"/>
  <c r="K30" i="18"/>
  <c r="K31" i="18"/>
  <c r="K32" i="18"/>
  <c r="G33" i="18"/>
  <c r="J33" i="18"/>
  <c r="J5" i="17"/>
  <c r="K5" i="17" s="1"/>
  <c r="K16" i="17" s="1"/>
  <c r="K29" i="17" s="1"/>
  <c r="K31" i="17" s="1"/>
  <c r="J6" i="17"/>
  <c r="K6" i="17"/>
  <c r="J7" i="17"/>
  <c r="J16" i="17" s="1"/>
  <c r="J29" i="17" s="1"/>
  <c r="J31" i="17" s="1"/>
  <c r="K7" i="17"/>
  <c r="J8" i="17"/>
  <c r="K8" i="17"/>
  <c r="K9" i="17"/>
  <c r="K10" i="17"/>
  <c r="K11" i="17"/>
  <c r="K12" i="17"/>
  <c r="K13" i="17"/>
  <c r="K14" i="17"/>
  <c r="K15" i="17"/>
  <c r="G16" i="17"/>
  <c r="G29" i="17" s="1"/>
  <c r="J20" i="17"/>
  <c r="K20" i="17"/>
  <c r="J21" i="17"/>
  <c r="K21" i="17"/>
  <c r="K22" i="17"/>
  <c r="K23" i="17"/>
  <c r="K24" i="17"/>
  <c r="K25" i="17"/>
  <c r="K26" i="17"/>
  <c r="K27" i="17"/>
  <c r="K28" i="17"/>
  <c r="J5" i="16"/>
  <c r="K5" i="16" s="1"/>
  <c r="K16" i="16" s="1"/>
  <c r="K18" i="16" s="1"/>
  <c r="J6" i="16"/>
  <c r="K6" i="16"/>
  <c r="J7" i="16"/>
  <c r="K7" i="16"/>
  <c r="J8" i="16"/>
  <c r="K8" i="16"/>
  <c r="J9" i="16"/>
  <c r="K9" i="16"/>
  <c r="J10" i="16"/>
  <c r="K10" i="16"/>
  <c r="J11" i="16"/>
  <c r="K11" i="16"/>
  <c r="J12" i="16"/>
  <c r="K12" i="16"/>
  <c r="J13" i="16"/>
  <c r="K13" i="16"/>
  <c r="J14" i="16"/>
  <c r="K14" i="16"/>
  <c r="J15" i="16"/>
  <c r="K15" i="16"/>
  <c r="G16" i="16"/>
  <c r="J16" i="16"/>
  <c r="J18" i="16" s="1"/>
  <c r="J34" i="16" s="1"/>
  <c r="J36" i="16" s="1"/>
  <c r="J23" i="16"/>
  <c r="K23" i="16"/>
  <c r="J24" i="16"/>
  <c r="K24" i="16"/>
  <c r="J25" i="16"/>
  <c r="K25" i="16" s="1"/>
  <c r="J26" i="16"/>
  <c r="K26" i="16" s="1"/>
  <c r="J27" i="16"/>
  <c r="K27" i="16"/>
  <c r="J28" i="16"/>
  <c r="K28" i="16"/>
  <c r="J29" i="16"/>
  <c r="K29" i="16" s="1"/>
  <c r="J30" i="16"/>
  <c r="K30" i="16" s="1"/>
  <c r="J31" i="16"/>
  <c r="K31" i="16"/>
  <c r="J32" i="16"/>
  <c r="K32" i="16"/>
  <c r="J33" i="16"/>
  <c r="K33" i="16" s="1"/>
  <c r="G34" i="16"/>
  <c r="J40" i="16"/>
  <c r="J51" i="16" s="1"/>
  <c r="J53" i="16" s="1"/>
  <c r="K40" i="16"/>
  <c r="K51" i="16" s="1"/>
  <c r="K53" i="16" s="1"/>
  <c r="J41" i="16"/>
  <c r="K41" i="16"/>
  <c r="J42" i="16"/>
  <c r="K42" i="16"/>
  <c r="J43" i="16"/>
  <c r="K43" i="16"/>
  <c r="J44" i="16"/>
  <c r="K44" i="16"/>
  <c r="J45" i="16"/>
  <c r="K45" i="16"/>
  <c r="J46" i="16"/>
  <c r="K46" i="16"/>
  <c r="J47" i="16"/>
  <c r="K47" i="16"/>
  <c r="J48" i="16"/>
  <c r="K48" i="16"/>
  <c r="J49" i="16"/>
  <c r="K49" i="16"/>
  <c r="J50" i="16"/>
  <c r="K50" i="16"/>
  <c r="G51" i="16"/>
  <c r="J5" i="15"/>
  <c r="K5" i="15" s="1"/>
  <c r="J6" i="15"/>
  <c r="K6" i="15"/>
  <c r="J7" i="15"/>
  <c r="J17" i="15" s="1"/>
  <c r="J32" i="15" s="1"/>
  <c r="J34" i="15" s="1"/>
  <c r="K7" i="15"/>
  <c r="J8" i="15"/>
  <c r="K8" i="15"/>
  <c r="J9" i="15"/>
  <c r="K9" i="15" s="1"/>
  <c r="K10" i="15"/>
  <c r="K11" i="15"/>
  <c r="K12" i="15"/>
  <c r="K13" i="15"/>
  <c r="K14" i="15"/>
  <c r="K15" i="15"/>
  <c r="K16" i="15"/>
  <c r="G17" i="15"/>
  <c r="J21" i="15"/>
  <c r="K21" i="15"/>
  <c r="J22" i="15"/>
  <c r="K22" i="15"/>
  <c r="J23" i="15"/>
  <c r="K23" i="15"/>
  <c r="J24" i="15"/>
  <c r="K24" i="15"/>
  <c r="K25" i="15"/>
  <c r="K26" i="15"/>
  <c r="K27" i="15"/>
  <c r="K28" i="15"/>
  <c r="K29" i="15"/>
  <c r="K30" i="15"/>
  <c r="K31" i="15"/>
  <c r="G32" i="15"/>
  <c r="H11" i="14"/>
  <c r="J10" i="14"/>
  <c r="J44" i="13"/>
  <c r="J35" i="13"/>
  <c r="G11" i="13"/>
  <c r="J10" i="13"/>
  <c r="J31" i="13"/>
  <c r="K15" i="20" l="1"/>
  <c r="J15" i="20"/>
  <c r="J33" i="20"/>
  <c r="J35" i="20" s="1"/>
  <c r="K14" i="18"/>
  <c r="K34" i="18"/>
  <c r="K35" i="18" s="1"/>
  <c r="J14" i="18"/>
  <c r="K34" i="16"/>
  <c r="K36" i="16" s="1"/>
  <c r="K17" i="15"/>
  <c r="K32" i="15" s="1"/>
  <c r="K34" i="15" s="1"/>
  <c r="K12" i="12"/>
  <c r="J12" i="12"/>
  <c r="J11" i="12"/>
  <c r="K11" i="12" s="1"/>
  <c r="J10" i="12"/>
  <c r="K10" i="12" s="1"/>
  <c r="J10" i="7" l="1"/>
  <c r="J20" i="4" l="1"/>
  <c r="K20" i="4" s="1"/>
  <c r="J16" i="2" l="1"/>
  <c r="J36" i="2"/>
  <c r="J35" i="2"/>
  <c r="K10" i="14" l="1"/>
  <c r="J11" i="14"/>
  <c r="K11" i="14"/>
  <c r="J12" i="14"/>
  <c r="J27" i="14" s="1"/>
  <c r="K12" i="14"/>
  <c r="J13" i="14"/>
  <c r="K13" i="14"/>
  <c r="J14" i="14"/>
  <c r="K14" i="14" s="1"/>
  <c r="J15" i="14"/>
  <c r="K15" i="14"/>
  <c r="J16" i="14"/>
  <c r="K16" i="14" s="1"/>
  <c r="J17" i="14"/>
  <c r="K17" i="14"/>
  <c r="J18" i="14"/>
  <c r="K18" i="14" s="1"/>
  <c r="J19" i="14"/>
  <c r="K19" i="14"/>
  <c r="J20" i="14"/>
  <c r="K20" i="14" s="1"/>
  <c r="J21" i="14"/>
  <c r="J22" i="14"/>
  <c r="K22" i="14" s="1"/>
  <c r="J23" i="14"/>
  <c r="K23" i="14" s="1"/>
  <c r="J24" i="14"/>
  <c r="K24" i="14"/>
  <c r="J25" i="14"/>
  <c r="K25" i="14" s="1"/>
  <c r="J26" i="14"/>
  <c r="K26" i="14" s="1"/>
  <c r="F27" i="14"/>
  <c r="G27" i="14"/>
  <c r="J31" i="14"/>
  <c r="K31" i="14" s="1"/>
  <c r="J32" i="14"/>
  <c r="K32" i="14" s="1"/>
  <c r="J33" i="14"/>
  <c r="K33" i="14" s="1"/>
  <c r="J34" i="14"/>
  <c r="K34" i="14"/>
  <c r="J35" i="14"/>
  <c r="K35" i="14"/>
  <c r="J36" i="14"/>
  <c r="K36" i="14" s="1"/>
  <c r="J37" i="14"/>
  <c r="K37" i="14"/>
  <c r="J38" i="14"/>
  <c r="K38" i="14" s="1"/>
  <c r="J39" i="14"/>
  <c r="K39" i="14" s="1"/>
  <c r="J40" i="14"/>
  <c r="K40" i="14" s="1"/>
  <c r="J41" i="14"/>
  <c r="J42" i="14"/>
  <c r="K42" i="14"/>
  <c r="K43" i="14"/>
  <c r="J44" i="14"/>
  <c r="K44" i="14"/>
  <c r="K45" i="14"/>
  <c r="J46" i="14"/>
  <c r="K46" i="14" s="1"/>
  <c r="F47" i="14"/>
  <c r="G47" i="14"/>
  <c r="K10" i="13"/>
  <c r="J11" i="13"/>
  <c r="K11" i="13"/>
  <c r="J12" i="13"/>
  <c r="J13" i="13"/>
  <c r="K13" i="13" s="1"/>
  <c r="J14" i="13"/>
  <c r="K14" i="13"/>
  <c r="J15" i="13"/>
  <c r="K15" i="13" s="1"/>
  <c r="J16" i="13"/>
  <c r="K16" i="13" s="1"/>
  <c r="J17" i="13"/>
  <c r="K17" i="13" s="1"/>
  <c r="J18" i="13"/>
  <c r="K18" i="13"/>
  <c r="J19" i="13"/>
  <c r="K19" i="13" s="1"/>
  <c r="J20" i="13"/>
  <c r="K20" i="13" s="1"/>
  <c r="J21" i="13"/>
  <c r="J22" i="13"/>
  <c r="K22" i="13" s="1"/>
  <c r="J23" i="13"/>
  <c r="K23" i="13"/>
  <c r="J24" i="13"/>
  <c r="K24" i="13" s="1"/>
  <c r="J25" i="13"/>
  <c r="K25" i="13" s="1"/>
  <c r="J26" i="13"/>
  <c r="K26" i="13" s="1"/>
  <c r="F27" i="13"/>
  <c r="G27" i="13"/>
  <c r="K31" i="13"/>
  <c r="G32" i="13"/>
  <c r="J32" i="13" s="1"/>
  <c r="J33" i="13"/>
  <c r="K33" i="13"/>
  <c r="J34" i="13"/>
  <c r="K34" i="13"/>
  <c r="K35" i="13"/>
  <c r="J36" i="13"/>
  <c r="K36" i="13"/>
  <c r="J37" i="13"/>
  <c r="K37" i="13" s="1"/>
  <c r="J38" i="13"/>
  <c r="K38" i="13" s="1"/>
  <c r="J39" i="13"/>
  <c r="K39" i="13" s="1"/>
  <c r="J40" i="13"/>
  <c r="K40" i="13"/>
  <c r="J41" i="13"/>
  <c r="K41" i="13" s="1"/>
  <c r="J42" i="13"/>
  <c r="J43" i="13"/>
  <c r="K43" i="13"/>
  <c r="K44" i="13"/>
  <c r="J45" i="13"/>
  <c r="K45" i="13"/>
  <c r="K46" i="13"/>
  <c r="J47" i="13"/>
  <c r="K47" i="13"/>
  <c r="F48" i="13"/>
  <c r="J13" i="12"/>
  <c r="K13" i="12" s="1"/>
  <c r="J14" i="12"/>
  <c r="K14" i="12"/>
  <c r="J15" i="12"/>
  <c r="K15" i="12" s="1"/>
  <c r="J16" i="12"/>
  <c r="K16" i="12" s="1"/>
  <c r="J17" i="12"/>
  <c r="K17" i="12" s="1"/>
  <c r="J18" i="12"/>
  <c r="K18" i="12" s="1"/>
  <c r="J19" i="12"/>
  <c r="K19" i="12" s="1"/>
  <c r="J20" i="12"/>
  <c r="J21" i="12"/>
  <c r="K21" i="12" s="1"/>
  <c r="J22" i="12"/>
  <c r="K22" i="12" s="1"/>
  <c r="J23" i="12"/>
  <c r="K23" i="12" s="1"/>
  <c r="J24" i="12"/>
  <c r="K24" i="12"/>
  <c r="J25" i="12"/>
  <c r="K25" i="12" s="1"/>
  <c r="F26" i="12"/>
  <c r="G26" i="12"/>
  <c r="J30" i="12"/>
  <c r="K30" i="12"/>
  <c r="J31" i="12"/>
  <c r="K31" i="12" s="1"/>
  <c r="J32" i="12"/>
  <c r="K32" i="12" s="1"/>
  <c r="J33" i="12"/>
  <c r="K33" i="12" s="1"/>
  <c r="J34" i="12"/>
  <c r="K34" i="12" s="1"/>
  <c r="J35" i="12"/>
  <c r="K35" i="12" s="1"/>
  <c r="J36" i="12"/>
  <c r="K36" i="12" s="1"/>
  <c r="J37" i="12"/>
  <c r="K37" i="12" s="1"/>
  <c r="J38" i="12"/>
  <c r="K38" i="12" s="1"/>
  <c r="J39" i="12"/>
  <c r="K39" i="12" s="1"/>
  <c r="J40" i="12"/>
  <c r="J41" i="12"/>
  <c r="K41" i="12" s="1"/>
  <c r="J42" i="12"/>
  <c r="K42" i="12" s="1"/>
  <c r="J43" i="12"/>
  <c r="K43" i="12" s="1"/>
  <c r="J44" i="12"/>
  <c r="K44" i="12" s="1"/>
  <c r="J45" i="12"/>
  <c r="K45" i="12" s="1"/>
  <c r="F46" i="12"/>
  <c r="G46" i="12"/>
  <c r="J10" i="11"/>
  <c r="K10" i="11" s="1"/>
  <c r="G11" i="11"/>
  <c r="J11" i="11"/>
  <c r="K11" i="11" s="1"/>
  <c r="J12" i="11"/>
  <c r="K12" i="11" s="1"/>
  <c r="J13" i="11"/>
  <c r="K13" i="11" s="1"/>
  <c r="J14" i="11"/>
  <c r="K14" i="11" s="1"/>
  <c r="J15" i="11"/>
  <c r="K15" i="11"/>
  <c r="J16" i="11"/>
  <c r="K16" i="11"/>
  <c r="J17" i="11"/>
  <c r="K17" i="11" s="1"/>
  <c r="J18" i="11"/>
  <c r="K18" i="11"/>
  <c r="J19" i="11"/>
  <c r="K19" i="11" s="1"/>
  <c r="J20" i="11"/>
  <c r="K20" i="11" s="1"/>
  <c r="J21" i="11"/>
  <c r="J22" i="11"/>
  <c r="K22" i="11" s="1"/>
  <c r="J23" i="11"/>
  <c r="K23" i="11"/>
  <c r="J24" i="11"/>
  <c r="K24" i="11" s="1"/>
  <c r="J25" i="11"/>
  <c r="K25" i="11" s="1"/>
  <c r="J26" i="11"/>
  <c r="K26" i="11" s="1"/>
  <c r="F27" i="11"/>
  <c r="G27" i="11"/>
  <c r="J31" i="11"/>
  <c r="K31" i="11" s="1"/>
  <c r="G32" i="11"/>
  <c r="G48" i="11" s="1"/>
  <c r="J33" i="11"/>
  <c r="K33" i="11" s="1"/>
  <c r="J34" i="11"/>
  <c r="K34" i="11" s="1"/>
  <c r="J35" i="11"/>
  <c r="K35" i="11" s="1"/>
  <c r="J36" i="11"/>
  <c r="K36" i="11" s="1"/>
  <c r="J37" i="11"/>
  <c r="K37" i="11" s="1"/>
  <c r="J38" i="11"/>
  <c r="K38" i="11"/>
  <c r="J39" i="11"/>
  <c r="K39" i="11" s="1"/>
  <c r="J40" i="11"/>
  <c r="K40" i="11"/>
  <c r="J41" i="11"/>
  <c r="K41" i="11"/>
  <c r="J42" i="11"/>
  <c r="J43" i="11"/>
  <c r="K43" i="11"/>
  <c r="J44" i="11"/>
  <c r="K44" i="11" s="1"/>
  <c r="J45" i="11"/>
  <c r="K45" i="11"/>
  <c r="J46" i="11"/>
  <c r="K46" i="11"/>
  <c r="J47" i="11"/>
  <c r="K47" i="11" s="1"/>
  <c r="F48" i="11"/>
  <c r="J10" i="10"/>
  <c r="K10" i="10"/>
  <c r="G11" i="10"/>
  <c r="G26" i="10" s="1"/>
  <c r="J11" i="10"/>
  <c r="K11" i="10" s="1"/>
  <c r="J12" i="10"/>
  <c r="K12" i="10"/>
  <c r="J13" i="10"/>
  <c r="K13" i="10" s="1"/>
  <c r="J14" i="10"/>
  <c r="K14" i="10" s="1"/>
  <c r="J15" i="10"/>
  <c r="K15" i="10" s="1"/>
  <c r="J16" i="10"/>
  <c r="K16" i="10"/>
  <c r="J17" i="10"/>
  <c r="K17" i="10" s="1"/>
  <c r="J18" i="10"/>
  <c r="K18" i="10" s="1"/>
  <c r="J19" i="10"/>
  <c r="K19" i="10" s="1"/>
  <c r="J20" i="10"/>
  <c r="J21" i="10"/>
  <c r="K21" i="10" s="1"/>
  <c r="J22" i="10"/>
  <c r="K22" i="10" s="1"/>
  <c r="J23" i="10"/>
  <c r="K23" i="10" s="1"/>
  <c r="J24" i="10"/>
  <c r="K24" i="10" s="1"/>
  <c r="J25" i="10"/>
  <c r="K25" i="10" s="1"/>
  <c r="F26" i="10"/>
  <c r="J30" i="10"/>
  <c r="K30" i="10" s="1"/>
  <c r="G31" i="10"/>
  <c r="G46" i="10" s="1"/>
  <c r="J32" i="10"/>
  <c r="K32" i="10"/>
  <c r="J33" i="10"/>
  <c r="K33" i="10" s="1"/>
  <c r="J34" i="10"/>
  <c r="K34" i="10" s="1"/>
  <c r="J35" i="10"/>
  <c r="K35" i="10" s="1"/>
  <c r="J36" i="10"/>
  <c r="K36" i="10" s="1"/>
  <c r="J37" i="10"/>
  <c r="K37" i="10" s="1"/>
  <c r="J38" i="10"/>
  <c r="K38" i="10"/>
  <c r="J39" i="10"/>
  <c r="K39" i="10" s="1"/>
  <c r="J40" i="10"/>
  <c r="J41" i="10"/>
  <c r="K41" i="10" s="1"/>
  <c r="J42" i="10"/>
  <c r="K42" i="10" s="1"/>
  <c r="J43" i="10"/>
  <c r="K43" i="10" s="1"/>
  <c r="J44" i="10"/>
  <c r="K44" i="10" s="1"/>
  <c r="J45" i="10"/>
  <c r="K45" i="10"/>
  <c r="F46" i="10"/>
  <c r="J10" i="9"/>
  <c r="K10" i="9" s="1"/>
  <c r="J11" i="9"/>
  <c r="K11" i="9" s="1"/>
  <c r="G12" i="9"/>
  <c r="G27" i="9" s="1"/>
  <c r="J12" i="9"/>
  <c r="J13" i="9"/>
  <c r="K13" i="9" s="1"/>
  <c r="J14" i="9"/>
  <c r="K14" i="9" s="1"/>
  <c r="J15" i="9"/>
  <c r="K15" i="9" s="1"/>
  <c r="J16" i="9"/>
  <c r="K16" i="9"/>
  <c r="J17" i="9"/>
  <c r="K17" i="9" s="1"/>
  <c r="J18" i="9"/>
  <c r="K18" i="9"/>
  <c r="J19" i="9"/>
  <c r="K19" i="9"/>
  <c r="J20" i="9"/>
  <c r="K20" i="9"/>
  <c r="J21" i="9"/>
  <c r="J22" i="9"/>
  <c r="K22" i="9" s="1"/>
  <c r="J23" i="9"/>
  <c r="K23" i="9" s="1"/>
  <c r="J24" i="9"/>
  <c r="K24" i="9"/>
  <c r="J25" i="9"/>
  <c r="K25" i="9"/>
  <c r="J26" i="9"/>
  <c r="K26" i="9" s="1"/>
  <c r="F27" i="9"/>
  <c r="G31" i="9"/>
  <c r="G46" i="9" s="1"/>
  <c r="J32" i="9"/>
  <c r="K32" i="9" s="1"/>
  <c r="J33" i="9"/>
  <c r="K33" i="9"/>
  <c r="J34" i="9"/>
  <c r="K34" i="9" s="1"/>
  <c r="J35" i="9"/>
  <c r="K35" i="9" s="1"/>
  <c r="J36" i="9"/>
  <c r="K36" i="9"/>
  <c r="J37" i="9"/>
  <c r="K37" i="9"/>
  <c r="J38" i="9"/>
  <c r="K38" i="9" s="1"/>
  <c r="J39" i="9"/>
  <c r="K39" i="9" s="1"/>
  <c r="J40" i="9"/>
  <c r="J41" i="9"/>
  <c r="K41" i="9" s="1"/>
  <c r="J42" i="9"/>
  <c r="K42" i="9" s="1"/>
  <c r="J43" i="9"/>
  <c r="K43" i="9"/>
  <c r="J44" i="9"/>
  <c r="K44" i="9" s="1"/>
  <c r="J45" i="9"/>
  <c r="K45" i="9" s="1"/>
  <c r="F46" i="9"/>
  <c r="J10" i="8"/>
  <c r="K10" i="8" s="1"/>
  <c r="G11" i="8"/>
  <c r="G26" i="8" s="1"/>
  <c r="J11" i="8"/>
  <c r="J26" i="8" s="1"/>
  <c r="J12" i="8"/>
  <c r="K12" i="8"/>
  <c r="J13" i="8"/>
  <c r="K13" i="8" s="1"/>
  <c r="J14" i="8"/>
  <c r="K14" i="8" s="1"/>
  <c r="J15" i="8"/>
  <c r="K15" i="8"/>
  <c r="J16" i="8"/>
  <c r="K16" i="8" s="1"/>
  <c r="J17" i="8"/>
  <c r="K17" i="8" s="1"/>
  <c r="J18" i="8"/>
  <c r="K18" i="8"/>
  <c r="J19" i="8"/>
  <c r="K19" i="8"/>
  <c r="J20" i="8"/>
  <c r="J21" i="8"/>
  <c r="K21" i="8" s="1"/>
  <c r="J22" i="8"/>
  <c r="K22" i="8" s="1"/>
  <c r="J23" i="8"/>
  <c r="K23" i="8" s="1"/>
  <c r="J24" i="8"/>
  <c r="K24" i="8"/>
  <c r="J25" i="8"/>
  <c r="K25" i="8" s="1"/>
  <c r="F26" i="8"/>
  <c r="J30" i="8"/>
  <c r="K30" i="8"/>
  <c r="G31" i="8"/>
  <c r="G46" i="8" s="1"/>
  <c r="J31" i="8"/>
  <c r="K31" i="8" s="1"/>
  <c r="J32" i="8"/>
  <c r="K32" i="8" s="1"/>
  <c r="J33" i="8"/>
  <c r="K33" i="8"/>
  <c r="J34" i="8"/>
  <c r="K34" i="8"/>
  <c r="J35" i="8"/>
  <c r="K35" i="8" s="1"/>
  <c r="J36" i="8"/>
  <c r="K36" i="8"/>
  <c r="J37" i="8"/>
  <c r="K37" i="8" s="1"/>
  <c r="J38" i="8"/>
  <c r="K38" i="8" s="1"/>
  <c r="J39" i="8"/>
  <c r="K39" i="8" s="1"/>
  <c r="J40" i="8"/>
  <c r="J41" i="8"/>
  <c r="K41" i="8"/>
  <c r="J42" i="8"/>
  <c r="K42" i="8" s="1"/>
  <c r="J43" i="8"/>
  <c r="K43" i="8" s="1"/>
  <c r="J44" i="8"/>
  <c r="K44" i="8" s="1"/>
  <c r="J45" i="8"/>
  <c r="K45" i="8"/>
  <c r="F46" i="8"/>
  <c r="K10" i="7"/>
  <c r="J11" i="7"/>
  <c r="K11" i="7" s="1"/>
  <c r="G12" i="7"/>
  <c r="G27" i="7" s="1"/>
  <c r="J13" i="7"/>
  <c r="K13" i="7" s="1"/>
  <c r="J14" i="7"/>
  <c r="K14" i="7" s="1"/>
  <c r="J15" i="7"/>
  <c r="K15" i="7" s="1"/>
  <c r="J16" i="7"/>
  <c r="K16" i="7"/>
  <c r="J17" i="7"/>
  <c r="K17" i="7" s="1"/>
  <c r="J18" i="7"/>
  <c r="K18" i="7" s="1"/>
  <c r="J19" i="7"/>
  <c r="K19" i="7"/>
  <c r="J20" i="7"/>
  <c r="K20" i="7" s="1"/>
  <c r="J21" i="7"/>
  <c r="J22" i="7"/>
  <c r="K22" i="7"/>
  <c r="J23" i="7"/>
  <c r="K23" i="7" s="1"/>
  <c r="J24" i="7"/>
  <c r="K24" i="7" s="1"/>
  <c r="J25" i="7"/>
  <c r="K25" i="7" s="1"/>
  <c r="J26" i="7"/>
  <c r="K26" i="7" s="1"/>
  <c r="F27" i="7"/>
  <c r="G31" i="7"/>
  <c r="G46" i="7" s="1"/>
  <c r="J31" i="7"/>
  <c r="K31" i="7" s="1"/>
  <c r="J32" i="7"/>
  <c r="K32" i="7"/>
  <c r="J33" i="7"/>
  <c r="K33" i="7" s="1"/>
  <c r="J34" i="7"/>
  <c r="K34" i="7"/>
  <c r="J35" i="7"/>
  <c r="K35" i="7" s="1"/>
  <c r="J36" i="7"/>
  <c r="K36" i="7" s="1"/>
  <c r="J37" i="7"/>
  <c r="K37" i="7"/>
  <c r="J38" i="7"/>
  <c r="K38" i="7" s="1"/>
  <c r="J39" i="7"/>
  <c r="K39" i="7" s="1"/>
  <c r="J40" i="7"/>
  <c r="J41" i="7"/>
  <c r="K41" i="7" s="1"/>
  <c r="J42" i="7"/>
  <c r="K42" i="7" s="1"/>
  <c r="J43" i="7"/>
  <c r="K43" i="7"/>
  <c r="J44" i="7"/>
  <c r="K44" i="7" s="1"/>
  <c r="J45" i="7"/>
  <c r="K45" i="7" s="1"/>
  <c r="F46" i="7"/>
  <c r="J10" i="6"/>
  <c r="K10" i="6" s="1"/>
  <c r="G11" i="6"/>
  <c r="G26" i="6" s="1"/>
  <c r="J12" i="6"/>
  <c r="K12" i="6"/>
  <c r="J13" i="6"/>
  <c r="K13" i="6" s="1"/>
  <c r="J14" i="6"/>
  <c r="K14" i="6" s="1"/>
  <c r="J15" i="6"/>
  <c r="K15" i="6" s="1"/>
  <c r="J16" i="6"/>
  <c r="K16" i="6" s="1"/>
  <c r="J17" i="6"/>
  <c r="K17" i="6" s="1"/>
  <c r="J18" i="6"/>
  <c r="K18" i="6" s="1"/>
  <c r="J19" i="6"/>
  <c r="K19" i="6"/>
  <c r="J20" i="6"/>
  <c r="J21" i="6"/>
  <c r="K21" i="6" s="1"/>
  <c r="J22" i="6"/>
  <c r="K22" i="6"/>
  <c r="J23" i="6"/>
  <c r="K23" i="6" s="1"/>
  <c r="J24" i="6"/>
  <c r="K24" i="6"/>
  <c r="J25" i="6"/>
  <c r="K25" i="6"/>
  <c r="F26" i="6"/>
  <c r="J30" i="6"/>
  <c r="G31" i="6"/>
  <c r="G46" i="6" s="1"/>
  <c r="J32" i="6"/>
  <c r="K32" i="6"/>
  <c r="J33" i="6"/>
  <c r="K33" i="6"/>
  <c r="J34" i="6"/>
  <c r="K34" i="6"/>
  <c r="J35" i="6"/>
  <c r="K35" i="6" s="1"/>
  <c r="J36" i="6"/>
  <c r="K36" i="6" s="1"/>
  <c r="J37" i="6"/>
  <c r="K37" i="6" s="1"/>
  <c r="J38" i="6"/>
  <c r="K38" i="6" s="1"/>
  <c r="J39" i="6"/>
  <c r="K39" i="6" s="1"/>
  <c r="J40" i="6"/>
  <c r="J41" i="6"/>
  <c r="K41" i="6" s="1"/>
  <c r="J42" i="6"/>
  <c r="K42" i="6"/>
  <c r="J43" i="6"/>
  <c r="K43" i="6"/>
  <c r="J44" i="6"/>
  <c r="K44" i="6" s="1"/>
  <c r="J45" i="6"/>
  <c r="K45" i="6" s="1"/>
  <c r="F46" i="6"/>
  <c r="J10" i="5"/>
  <c r="K10" i="5" s="1"/>
  <c r="J11" i="5"/>
  <c r="K11" i="5" s="1"/>
  <c r="G12" i="5"/>
  <c r="G27" i="5" s="1"/>
  <c r="J13" i="5"/>
  <c r="K13" i="5" s="1"/>
  <c r="J14" i="5"/>
  <c r="K14" i="5" s="1"/>
  <c r="J15" i="5"/>
  <c r="K15" i="5" s="1"/>
  <c r="J16" i="5"/>
  <c r="K16" i="5" s="1"/>
  <c r="J17" i="5"/>
  <c r="K17" i="5" s="1"/>
  <c r="J18" i="5"/>
  <c r="K18" i="5" s="1"/>
  <c r="J19" i="5"/>
  <c r="K19" i="5"/>
  <c r="J20" i="5"/>
  <c r="K20" i="5"/>
  <c r="J22" i="5"/>
  <c r="K22" i="5"/>
  <c r="J23" i="5"/>
  <c r="K23" i="5" s="1"/>
  <c r="J24" i="5"/>
  <c r="K24" i="5"/>
  <c r="J25" i="5"/>
  <c r="K25" i="5"/>
  <c r="J26" i="5"/>
  <c r="K26" i="5"/>
  <c r="F27" i="5"/>
  <c r="G31" i="5"/>
  <c r="G46" i="5" s="1"/>
  <c r="J32" i="5"/>
  <c r="K32" i="5" s="1"/>
  <c r="J33" i="5"/>
  <c r="K33" i="5" s="1"/>
  <c r="J34" i="5"/>
  <c r="K34" i="5"/>
  <c r="J35" i="5"/>
  <c r="K35" i="5" s="1"/>
  <c r="J36" i="5"/>
  <c r="K36" i="5"/>
  <c r="J37" i="5"/>
  <c r="K37" i="5"/>
  <c r="J38" i="5"/>
  <c r="K38" i="5"/>
  <c r="J39" i="5"/>
  <c r="K39" i="5" s="1"/>
  <c r="J40" i="5"/>
  <c r="J41" i="5"/>
  <c r="K41" i="5"/>
  <c r="J42" i="5"/>
  <c r="K42" i="5"/>
  <c r="J43" i="5"/>
  <c r="K43" i="5"/>
  <c r="J44" i="5"/>
  <c r="K44" i="5" s="1"/>
  <c r="J45" i="5"/>
  <c r="K45" i="5"/>
  <c r="F46" i="5"/>
  <c r="J10" i="4"/>
  <c r="K10" i="4" s="1"/>
  <c r="J11" i="4"/>
  <c r="K11" i="4"/>
  <c r="J12" i="4"/>
  <c r="K12" i="4" s="1"/>
  <c r="J13" i="4"/>
  <c r="K13" i="4"/>
  <c r="J14" i="4"/>
  <c r="K14" i="4"/>
  <c r="J15" i="4"/>
  <c r="K15" i="4"/>
  <c r="J16" i="4"/>
  <c r="K16" i="4" s="1"/>
  <c r="J17" i="4"/>
  <c r="K17" i="4"/>
  <c r="J18" i="4"/>
  <c r="K18" i="4"/>
  <c r="J19" i="4"/>
  <c r="K19" i="4"/>
  <c r="J21" i="4"/>
  <c r="K21" i="4" s="1"/>
  <c r="J22" i="4"/>
  <c r="K22" i="4" s="1"/>
  <c r="J23" i="4"/>
  <c r="K23" i="4" s="1"/>
  <c r="J24" i="4"/>
  <c r="K24" i="4" s="1"/>
  <c r="J25" i="4"/>
  <c r="K25" i="4"/>
  <c r="F26" i="4"/>
  <c r="G26" i="4"/>
  <c r="J30" i="4"/>
  <c r="K30" i="4" s="1"/>
  <c r="J31" i="4"/>
  <c r="K31" i="4" s="1"/>
  <c r="J32" i="4"/>
  <c r="K32" i="4" s="1"/>
  <c r="J33" i="4"/>
  <c r="K33" i="4" s="1"/>
  <c r="J34" i="4"/>
  <c r="K34" i="4"/>
  <c r="J35" i="4"/>
  <c r="K35" i="4"/>
  <c r="J36" i="4"/>
  <c r="K36" i="4" s="1"/>
  <c r="J37" i="4"/>
  <c r="K37" i="4"/>
  <c r="J38" i="4"/>
  <c r="K38" i="4"/>
  <c r="J39" i="4"/>
  <c r="K39" i="4" s="1"/>
  <c r="J40" i="4"/>
  <c r="K40" i="4" s="1"/>
  <c r="J41" i="4"/>
  <c r="K41" i="4"/>
  <c r="J42" i="4"/>
  <c r="K42" i="4" s="1"/>
  <c r="J43" i="4"/>
  <c r="K43" i="4"/>
  <c r="J44" i="4"/>
  <c r="K44" i="4" s="1"/>
  <c r="J45" i="4"/>
  <c r="K45" i="4" s="1"/>
  <c r="F46" i="4"/>
  <c r="G46" i="4"/>
  <c r="J9" i="3"/>
  <c r="K9" i="3" s="1"/>
  <c r="G10" i="3"/>
  <c r="J10" i="3"/>
  <c r="K10" i="3" s="1"/>
  <c r="G11" i="3"/>
  <c r="G25" i="3" s="1"/>
  <c r="J12" i="3"/>
  <c r="K12" i="3" s="1"/>
  <c r="J13" i="3"/>
  <c r="K13" i="3"/>
  <c r="J14" i="3"/>
  <c r="K14" i="3" s="1"/>
  <c r="J15" i="3"/>
  <c r="K15" i="3" s="1"/>
  <c r="J16" i="3"/>
  <c r="K16" i="3" s="1"/>
  <c r="J17" i="3"/>
  <c r="K17" i="3" s="1"/>
  <c r="J18" i="3"/>
  <c r="K18" i="3" s="1"/>
  <c r="J19" i="3"/>
  <c r="K19" i="3" s="1"/>
  <c r="J20" i="3"/>
  <c r="K20" i="3" s="1"/>
  <c r="J21" i="3"/>
  <c r="K21" i="3" s="1"/>
  <c r="J22" i="3"/>
  <c r="K22" i="3"/>
  <c r="J23" i="3"/>
  <c r="K23" i="3"/>
  <c r="J24" i="3"/>
  <c r="K24" i="3" s="1"/>
  <c r="F25" i="3"/>
  <c r="J29" i="3"/>
  <c r="K29" i="3" s="1"/>
  <c r="G30" i="3"/>
  <c r="G45" i="3" s="1"/>
  <c r="J31" i="3"/>
  <c r="K31" i="3" s="1"/>
  <c r="J32" i="3"/>
  <c r="K32" i="3"/>
  <c r="J33" i="3"/>
  <c r="K33" i="3" s="1"/>
  <c r="J34" i="3"/>
  <c r="K34" i="3" s="1"/>
  <c r="J35" i="3"/>
  <c r="K35" i="3" s="1"/>
  <c r="J36" i="3"/>
  <c r="K36" i="3" s="1"/>
  <c r="J37" i="3"/>
  <c r="K37" i="3" s="1"/>
  <c r="J38" i="3"/>
  <c r="K38" i="3"/>
  <c r="J39" i="3"/>
  <c r="K39" i="3"/>
  <c r="J40" i="3"/>
  <c r="K40" i="3" s="1"/>
  <c r="J41" i="3"/>
  <c r="K41" i="3" s="1"/>
  <c r="J42" i="3"/>
  <c r="K42" i="3"/>
  <c r="J43" i="3"/>
  <c r="K43" i="3" s="1"/>
  <c r="J44" i="3"/>
  <c r="K44" i="3" s="1"/>
  <c r="F45" i="3"/>
  <c r="J31" i="9" l="1"/>
  <c r="K31" i="9" s="1"/>
  <c r="J32" i="11"/>
  <c r="K32" i="11" s="1"/>
  <c r="J31" i="5"/>
  <c r="K31" i="5" s="1"/>
  <c r="J27" i="9"/>
  <c r="J31" i="6"/>
  <c r="K31" i="6" s="1"/>
  <c r="K11" i="8"/>
  <c r="K26" i="8" s="1"/>
  <c r="K76" i="8" s="1"/>
  <c r="K12" i="9"/>
  <c r="K27" i="9" s="1"/>
  <c r="K76" i="9" s="1"/>
  <c r="K78" i="9" s="1"/>
  <c r="L78" i="9" s="1"/>
  <c r="J48" i="11"/>
  <c r="K46" i="8"/>
  <c r="K77" i="8" s="1"/>
  <c r="J26" i="4"/>
  <c r="J12" i="5"/>
  <c r="J26" i="10"/>
  <c r="J27" i="11"/>
  <c r="J47" i="14"/>
  <c r="J27" i="13"/>
  <c r="K12" i="13"/>
  <c r="K27" i="13" s="1"/>
  <c r="K78" i="13" s="1"/>
  <c r="J26" i="12"/>
  <c r="K46" i="12"/>
  <c r="K77" i="12" s="1"/>
  <c r="K46" i="4"/>
  <c r="K77" i="4" s="1"/>
  <c r="K27" i="14"/>
  <c r="K77" i="14" s="1"/>
  <c r="K47" i="14"/>
  <c r="K78" i="14" s="1"/>
  <c r="L80" i="14" s="1"/>
  <c r="K32" i="13"/>
  <c r="K48" i="13" s="1"/>
  <c r="K79" i="13" s="1"/>
  <c r="J48" i="13"/>
  <c r="G48" i="13"/>
  <c r="K26" i="12"/>
  <c r="K76" i="12" s="1"/>
  <c r="J46" i="12"/>
  <c r="K27" i="11"/>
  <c r="K78" i="11" s="1"/>
  <c r="K48" i="11"/>
  <c r="K79" i="11" s="1"/>
  <c r="L81" i="11" s="1"/>
  <c r="K26" i="10"/>
  <c r="K76" i="10" s="1"/>
  <c r="J31" i="10"/>
  <c r="K46" i="9"/>
  <c r="K77" i="9" s="1"/>
  <c r="J46" i="9"/>
  <c r="J46" i="8"/>
  <c r="K46" i="7"/>
  <c r="K77" i="7" s="1"/>
  <c r="J12" i="7"/>
  <c r="J46" i="7"/>
  <c r="J11" i="6"/>
  <c r="K30" i="6"/>
  <c r="K46" i="5"/>
  <c r="K77" i="5" s="1"/>
  <c r="J46" i="5"/>
  <c r="K26" i="4"/>
  <c r="K76" i="4" s="1"/>
  <c r="J46" i="4"/>
  <c r="J30" i="3"/>
  <c r="K30" i="3" s="1"/>
  <c r="J11" i="3"/>
  <c r="J45" i="3"/>
  <c r="K45" i="3"/>
  <c r="K76" i="3" s="1"/>
  <c r="K78" i="8" l="1"/>
  <c r="L78" i="8" s="1"/>
  <c r="L79" i="8"/>
  <c r="J27" i="5"/>
  <c r="K12" i="5"/>
  <c r="K27" i="5" s="1"/>
  <c r="K76" i="5" s="1"/>
  <c r="L79" i="5" s="1"/>
  <c r="K79" i="14"/>
  <c r="L79" i="14" s="1"/>
  <c r="K46" i="6"/>
  <c r="K77" i="6" s="1"/>
  <c r="J46" i="6"/>
  <c r="L81" i="13"/>
  <c r="K78" i="12"/>
  <c r="L78" i="12" s="1"/>
  <c r="K78" i="4"/>
  <c r="L78" i="4" s="1"/>
  <c r="K80" i="13"/>
  <c r="L80" i="13" s="1"/>
  <c r="L79" i="12"/>
  <c r="K80" i="11"/>
  <c r="L80" i="11" s="1"/>
  <c r="K31" i="10"/>
  <c r="K46" i="10" s="1"/>
  <c r="K77" i="10" s="1"/>
  <c r="L79" i="10" s="1"/>
  <c r="J46" i="10"/>
  <c r="L79" i="9"/>
  <c r="J27" i="7"/>
  <c r="K12" i="7"/>
  <c r="K27" i="7" s="1"/>
  <c r="K76" i="7" s="1"/>
  <c r="K78" i="7" s="1"/>
  <c r="L78" i="7" s="1"/>
  <c r="J26" i="6"/>
  <c r="K11" i="6"/>
  <c r="K26" i="6" s="1"/>
  <c r="K76" i="6" s="1"/>
  <c r="K78" i="6" s="1"/>
  <c r="L78" i="6" s="1"/>
  <c r="K78" i="5"/>
  <c r="L78" i="5" s="1"/>
  <c r="L79" i="4"/>
  <c r="J25" i="3"/>
  <c r="K11" i="3"/>
  <c r="K25" i="3" s="1"/>
  <c r="K75" i="3" s="1"/>
  <c r="K77" i="3" s="1"/>
  <c r="L77" i="3" s="1"/>
  <c r="L79" i="7" l="1"/>
  <c r="K78" i="10"/>
  <c r="L78" i="10" s="1"/>
  <c r="L79" i="6"/>
  <c r="L78" i="3"/>
  <c r="K36" i="2" l="1"/>
  <c r="J12" i="2"/>
  <c r="K35" i="2" l="1"/>
  <c r="G34" i="2"/>
  <c r="J34" i="2" s="1"/>
  <c r="K34" i="2" s="1"/>
  <c r="G14" i="2"/>
  <c r="G13" i="2"/>
  <c r="J13" i="2" s="1"/>
  <c r="G50" i="2" l="1"/>
  <c r="F50" i="2"/>
  <c r="J49" i="2"/>
  <c r="K49" i="2" s="1"/>
  <c r="J48" i="2"/>
  <c r="K48" i="2" s="1"/>
  <c r="J47" i="2"/>
  <c r="K47" i="2" s="1"/>
  <c r="J46" i="2"/>
  <c r="K46" i="2" s="1"/>
  <c r="J45" i="2"/>
  <c r="K45" i="2" s="1"/>
  <c r="J44" i="2"/>
  <c r="K44" i="2" s="1"/>
  <c r="J43" i="2"/>
  <c r="K43" i="2" s="1"/>
  <c r="J42" i="2"/>
  <c r="K42" i="2" s="1"/>
  <c r="J41" i="2"/>
  <c r="K41" i="2" s="1"/>
  <c r="J40" i="2"/>
  <c r="K40" i="2" s="1"/>
  <c r="J39" i="2"/>
  <c r="K39" i="2" s="1"/>
  <c r="J38" i="2"/>
  <c r="K38" i="2" s="1"/>
  <c r="J37" i="2"/>
  <c r="K37" i="2" s="1"/>
  <c r="G30" i="2"/>
  <c r="F30" i="2"/>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K16" i="2"/>
  <c r="J15" i="2"/>
  <c r="K15" i="2" s="1"/>
  <c r="J14" i="2"/>
  <c r="K14" i="2" s="1"/>
  <c r="K13" i="2"/>
  <c r="K12" i="2"/>
  <c r="J50" i="2" l="1"/>
  <c r="K30" i="2"/>
  <c r="K80" i="2" s="1"/>
  <c r="K50" i="2"/>
  <c r="K81" i="2" s="1"/>
  <c r="J30" i="2"/>
  <c r="L83" i="2" l="1"/>
  <c r="K82" i="2"/>
  <c r="L82" i="2" s="1"/>
</calcChain>
</file>

<file path=xl/sharedStrings.xml><?xml version="1.0" encoding="utf-8"?>
<sst xmlns="http://schemas.openxmlformats.org/spreadsheetml/2006/main" count="1657" uniqueCount="201">
  <si>
    <t xml:space="preserve">BIỂU MẪU TÍNH CHI PHÍ TUÂN THỦ THỦ TỤC HÀNH CHÍNH </t>
  </si>
  <si>
    <t xml:space="preserve">    CỤC BÁO CHÍ</t>
  </si>
  <si>
    <t>CHI PHÍ TUÂN THỦ THỦ TỤC HÀNH CHÍNH</t>
  </si>
  <si>
    <t>I.</t>
  </si>
  <si>
    <t>CHI PHÍ THỰC HIỆN TTHC HIỆN TẠI HOẶC DỰ KIẾN BAN HÀNH MỚI</t>
  </si>
  <si>
    <t>STT</t>
  </si>
  <si>
    <t>Các công việc 
khi thực hiện TTHC</t>
  </si>
  <si>
    <t>Các hoạt động/ cách thức thực hiện cụ thể</t>
  </si>
  <si>
    <r>
      <t xml:space="preserve">Thời gian thực hiện </t>
    </r>
    <r>
      <rPr>
        <sz val="12"/>
        <color indexed="8"/>
        <rFont val="Times New Roman"/>
        <family val="1"/>
      </rPr>
      <t>(giờ)</t>
    </r>
  </si>
  <si>
    <r>
      <rPr>
        <b/>
        <sz val="12"/>
        <color indexed="8"/>
        <rFont val="Times New Roman"/>
        <family val="1"/>
      </rPr>
      <t>Mức TNBQ/ 01 giờ làm việc</t>
    </r>
    <r>
      <rPr>
        <sz val="12"/>
        <color indexed="8"/>
        <rFont val="Times New Roman"/>
        <family val="1"/>
      </rPr>
      <t xml:space="preserve"> (đồng)</t>
    </r>
  </si>
  <si>
    <r>
      <t xml:space="preserve">Mức chi phí thuê tư vấn, dịch vụ </t>
    </r>
    <r>
      <rPr>
        <sz val="12"/>
        <color indexed="8"/>
        <rFont val="Times New Roman"/>
        <family val="1"/>
      </rPr>
      <t>(đồng)</t>
    </r>
  </si>
  <si>
    <r>
      <t xml:space="preserve">Mức phí, lệ phí, chi phí khác </t>
    </r>
    <r>
      <rPr>
        <sz val="12"/>
        <color indexed="8"/>
        <rFont val="Times New Roman"/>
        <family val="1"/>
      </rPr>
      <t>(đồng)</t>
    </r>
  </si>
  <si>
    <t>Số lần thực hiện/ 01 năm</t>
  </si>
  <si>
    <t>Số lượng đối tượng tuân thủ/01 năm</t>
  </si>
  <si>
    <r>
      <t xml:space="preserve">Chi phí thực hiện TTHC </t>
    </r>
    <r>
      <rPr>
        <sz val="12"/>
        <color indexed="8"/>
        <rFont val="Times New Roman"/>
        <family val="1"/>
      </rPr>
      <t>(đồng)</t>
    </r>
  </si>
  <si>
    <r>
      <t xml:space="preserve">Tổng chi phí thực hiện TTHC/
01 năm </t>
    </r>
    <r>
      <rPr>
        <sz val="12"/>
        <color indexed="8"/>
        <rFont val="Times New Roman"/>
        <family val="1"/>
      </rPr>
      <t>(đồng)</t>
    </r>
  </si>
  <si>
    <t>Ghi chú</t>
  </si>
  <si>
    <t>Chuẩn bị hồ sơ</t>
  </si>
  <si>
    <t>Chuẩn bị và photo</t>
  </si>
  <si>
    <t>Sơ yếu lý lịch người dự kiến là Tổng biên tập</t>
  </si>
  <si>
    <t>Chuẩn bị và in ấn</t>
  </si>
  <si>
    <t>Nộp hồ sơ</t>
  </si>
  <si>
    <t>Trực tiếp</t>
  </si>
  <si>
    <t>Bưu điện</t>
  </si>
  <si>
    <t>Lệ phí chuyển phát</t>
  </si>
  <si>
    <t>Internet</t>
  </si>
  <si>
    <t>Nộp phí, lệ phí, chi phí khác</t>
  </si>
  <si>
    <t>3.1</t>
  </si>
  <si>
    <t>Phí</t>
  </si>
  <si>
    <t>3.2</t>
  </si>
  <si>
    <t>Lệ phí</t>
  </si>
  <si>
    <t>3.3</t>
  </si>
  <si>
    <t>Chi phí khác</t>
  </si>
  <si>
    <r>
      <rPr>
        <b/>
        <sz val="12"/>
        <color indexed="8"/>
        <rFont val="Times New Roman"/>
        <family val="1"/>
      </rPr>
      <t>Chuẩn bị, phục vụ việc kiểm tra, đánh giá của cơ quan có thẩm quyền</t>
    </r>
    <r>
      <rPr>
        <sz val="12"/>
        <color indexed="8"/>
        <rFont val="Times New Roman"/>
        <family val="1"/>
      </rPr>
      <t xml:space="preserve"> (nếu có)</t>
    </r>
  </si>
  <si>
    <r>
      <rPr>
        <b/>
        <sz val="12"/>
        <color indexed="8"/>
        <rFont val="Times New Roman"/>
        <family val="1"/>
      </rPr>
      <t>Công việc khác</t>
    </r>
    <r>
      <rPr>
        <sz val="12"/>
        <color indexed="8"/>
        <rFont val="Times New Roman"/>
        <family val="1"/>
      </rPr>
      <t xml:space="preserve"> (nếu có)</t>
    </r>
  </si>
  <si>
    <t>Nhận kết quả</t>
  </si>
  <si>
    <t>Khác</t>
  </si>
  <si>
    <t>TỔNG</t>
  </si>
  <si>
    <t>II.</t>
  </si>
  <si>
    <t>CHI PHÍ  THỰC HIỆN TTHC SAU ĐƠN GIẢN HÓA HOẶC DỰ KIẾN SỬA ĐỔI, BỔ SUNG</t>
  </si>
  <si>
    <t>III.</t>
  </si>
  <si>
    <t xml:space="preserve">SO SÁNH CHI PHÍ </t>
  </si>
  <si>
    <t>* Ghi chú: Số liệu trong Bảng tính chỉ mang tính chất minh họa.</t>
  </si>
  <si>
    <t>Sơ yếu lý lịch người dự kiến là người đứng đầu cơ quan báo chí, người được giao nhiệm vụ người đứng đầu cơ quan báo chí, cấp phó của người đứng đầu cơ quan báo chí</t>
  </si>
  <si>
    <t>Mẫu trình bày tên gọi ấn phẩm báo chí in, Mẫu trình bày giao diện trang chủ của báo chí điện tử</t>
  </si>
  <si>
    <t xml:space="preserve">    TÊN THỦ TỤC HÀNH CHÍNH: CẤP GIẤY PHÉP HOẠT ĐỘNG BÁO CHÍ</t>
  </si>
  <si>
    <t>Mẫu trình bày tên gọi cơ quan báo chí, Mẫu trình bày giao diện trang chủ (đối với trường hợp thay đổi tên gọi cơ quan chủ quản báo chí, cơ quan báo chí).</t>
  </si>
  <si>
    <t>Báo cáo đánh giá việc thực hiện tôn chỉ, mục đích theo giấy phép của cơ quan báo chí (đối với trường hợp thay đổi tôn chỉ, mục đích).</t>
  </si>
  <si>
    <t>Văn bản đề nghị của cơ quan chủ quản báo chí; trong đó, thể hiện tên miền phù hợp với tên báo chí điện tử và việc sở hữu tên miền còn thời gian sử dụng tối thiểu 06 tháng tính từ thời điểm đề nghị (đối với trường hợp thay đổi tên miền).</t>
  </si>
  <si>
    <t>Mẫu trình bày tên gọi cơ quan báo chí có xác nhận của cơ quan chủ quản báo chí );</t>
  </si>
  <si>
    <t>Báo cáo đánh giá việc thực hiện tôn chỉ, mục đích theo giấy phép của cơ quan báo chí (đối với trường hợp thay đổi tôn chỉ, mục đích);</t>
  </si>
  <si>
    <t xml:space="preserve"> Văn bản đề nghị của cơ quan chủ quản báo chí; trong đó, thể hiện tên miền phù hợp với tên báo điện tử, tạp chí điện tử và việc sở hữu tên miền còn thời gian sử dụng tối thiểu 06 tháng tính từ thời điểm đề nghị (đối với trường hợp thay đổi tên miền);</t>
  </si>
  <si>
    <t>CHI PHÍ THỰC HIỆN TTHC HIỆN TẠI</t>
  </si>
  <si>
    <t xml:space="preserve">Mẫu trình bày giao diện trang chủ của báo chí điện tử (bản màu) dự kiến thay đổi </t>
  </si>
  <si>
    <t>Mẫu trình bày tên gọi ấn phẩm báo chí (bản màu) dự kiến thay đổi</t>
  </si>
  <si>
    <t>Văn bản đề nghị của cơ quan báo chí</t>
  </si>
  <si>
    <t xml:space="preserve">    TÊN THỦ TỤC HÀNH CHÍNH:  VĂN BẢN CHẤP THUẬN THAY ĐỔI NỘI DUNG GHI TRONG GIẤY PHÉP HOẠT ĐỘNG BÁO CHÍ IN, BÁO CHÍ ĐIỆN TỬ</t>
  </si>
  <si>
    <t>Mẫu trình bày tên gọi ấn phẩm báo chí (bản màu) có xác nhận của cơ quan chủ quản báo chí</t>
  </si>
  <si>
    <t>Đề án đề nghị cấp giấy phép xuất bản thêm ấn phẩm báo chí (Mẫu số 06)</t>
  </si>
  <si>
    <t>Mẫu trình bày tên gọi ấn phẩm</t>
  </si>
  <si>
    <t>Đề án xuất bản thêm ấn phẩm báo chí</t>
  </si>
  <si>
    <t>Tờ khai đề nghị cấp giấy phép xuất bản thêm ấn phẩm báo chí</t>
  </si>
  <si>
    <t>Văn bản đề nghị cấp giấy phép xuất bản thêm ấn phẩm báo chí</t>
  </si>
  <si>
    <t xml:space="preserve">    TÊN THỦ TỤC HÀNH CHÍNH: CẤP GIẤY PHÉP XUẤT BẢN THÊM ẤN PHẨM BÁO CHÍ</t>
  </si>
  <si>
    <t>Mẫu trình bày tên gọi ấn phẩm báo chí (trường hợp thay đổi tên gọi hoặc thay đổi hình thức trình bày, vị trí của tên gọi)</t>
  </si>
  <si>
    <t>Báo cáo đánh giá việc thực hiện tôn chỉ, mục đích theo giấy phép xuất bản thêm ấn phẩm báo chí</t>
  </si>
  <si>
    <t>Văn bản đề nghị của cơ quan chủ quản báo chí</t>
  </si>
  <si>
    <t>Mẫu trình bày tên gọi cơ quan báo chí (trường hợp thay đổi tên gọi hoặc thay đổi hình thức trình bày, vị trí của tên gọi)</t>
  </si>
  <si>
    <t>Báo cáo đánh giá việc thực hiện tôn chỉ, mục đích (trường hợp thay đổi tôn chỉ, mục đích)</t>
  </si>
  <si>
    <t>Văn bản đề nghị sửa đổi, bổ sung giấy phép hoặc văn bản đề nghị chấp thuận thay đổi</t>
  </si>
  <si>
    <t xml:space="preserve">    TÊN THỦ TỤC HÀNH CHÍNH: VĂN BẢN CHẤP THUẬN THAY ĐỔI NỘI DUNG GHI TRONG GIẤY PHÉP XUẤT BẢN THÊM ẤN PHẨM BÁO CHÍ</t>
  </si>
  <si>
    <t>Mẫu trình bày tên gọi phụ trương</t>
  </si>
  <si>
    <t xml:space="preserve">Đề án đề nghị cấp giấy phép xuất bản phụ trương </t>
  </si>
  <si>
    <t>Đề án xuất bản phụ trương</t>
  </si>
  <si>
    <t>Tờ khai đề nghị cấp giấy phép xuất bản phụ trương</t>
  </si>
  <si>
    <t>Văn bản đề nghị cấp giấy phép xuất bản phụ trương</t>
  </si>
  <si>
    <t xml:space="preserve">    TÊN THỦ TỤC HÀNH CHÍNH: CẤP GIẤY PHÉP XUẤT BẢN PHỤ TRƯƠNG</t>
  </si>
  <si>
    <t xml:space="preserve">Mẫu trình bày tên gọi phụ trương </t>
  </si>
  <si>
    <t xml:space="preserve">Báo cáo đánh giá việc thực hiện tôn chỉ, mục đích theo giấy phép xuất bản phụ trương </t>
  </si>
  <si>
    <t>Mẫu trình bày tên gọi phụ trương (trường hợp thay đổi tên gọi hoặc thay đổi hình thức trình bày, vị trí của tên gọi)</t>
  </si>
  <si>
    <t>Báo cáo đánh giá việc thực hiện tôn chỉ, mục đích của phụ trương (trường hợp thay đổi tôn chỉ, mục đích)</t>
  </si>
  <si>
    <t xml:space="preserve">    TÊN THỦ TỤC HÀNH CHÍNH:  VĂN BẢN CHẤP THUẬN THAY ĐỔI NỘI DUNG GHI TRONG GIẤY PHÉP XUẤT BẢN PHỤ TRƯƠNG</t>
  </si>
  <si>
    <t>Mẫu trình bày giao diện trang chủ của chuyên trang</t>
  </si>
  <si>
    <t xml:space="preserve">Đề án cấp giấy phép hoạt động báo chí in, báo chí điện tử </t>
  </si>
  <si>
    <t xml:space="preserve">Mẫu trình bày giao diện trang chủ của chuyên trang </t>
  </si>
  <si>
    <t>Đề án hoạt động chuyên trang;</t>
  </si>
  <si>
    <t>Tờ khai đề nghị cấp giấy phép mở chuyên trang</t>
  </si>
  <si>
    <t>Văn bản đề nghị cấp giấy phép mở chuyên trang</t>
  </si>
  <si>
    <t xml:space="preserve">    TÊN THỦ TỤC HÀNH CHÍNH: CẤP GIẤY PHÉP MỞ CHUYÊN TRANG CỦA BÁO CHÍ ĐIỆN TỬ</t>
  </si>
  <si>
    <t xml:space="preserve">Mẫu trình bày tên gọi chuyên trang </t>
  </si>
  <si>
    <t xml:space="preserve">Báo cáo đánh giá việc thực hiện tôn chỉ, mục đích của chuyên trang </t>
  </si>
  <si>
    <t>Mẫu trình bày tên gọi chuyên trang (trường hợp thay đổi tên gọi hoặc thay đổi hình thức trình bày, vị trí của tên gọi)</t>
  </si>
  <si>
    <t>Báo cáo đánh giá việc thực hiện tôn chỉ, mục đích của chuyên trang (trường hợp thay đổi tôn chỉ, mục đích)</t>
  </si>
  <si>
    <t>TÊN THỦ TỤC HÀNH CHÍNH: THAY ĐỔI NỘI DUNG GHI TRONG GIẤY PHÉP CHUYÊN TRANG CỦA BÁO ĐIỆN TỬ, TẠP CHÍ ĐIỆN TỬ</t>
  </si>
  <si>
    <t>Mẫu trình bày tên gọi đặc san</t>
  </si>
  <si>
    <t>Sơ yếu lý lịch người chịu trách nhiệm xuất bản đặc san</t>
  </si>
  <si>
    <t>Chuẩn bị và chứng thực</t>
  </si>
  <si>
    <t>Bản sao có chứng thực hoặc bản sao điện tử có giá trị pháp lý hoặc bản sao kèm bản chính để đối chiếu quyết định thành lập, giấy phép thành lập, giấy chứng nhận đăng ký doanh nghiệp hoặc giấy tờ khác có giá trị pháp lý tương đương</t>
  </si>
  <si>
    <t>Tờ khai đề nghị cấp giấy phép xuất bản đặc san</t>
  </si>
  <si>
    <t xml:space="preserve">    TÊN THỦ TỤC HÀNH CHÍNH: CẤP GIẤY PHÉP XUẤT BẢN ĐẶC SAN</t>
  </si>
  <si>
    <t xml:space="preserve">Mẫu trình bày tên gọi đặc san </t>
  </si>
  <si>
    <t xml:space="preserve">Sơ yếu lý lịch của người chịu trách nhiệm xuất bản đặc san </t>
  </si>
  <si>
    <t>Văn bản đề nghị thay đổi của cơ quan, tổ chức</t>
  </si>
  <si>
    <t xml:space="preserve">    TÊN THỦ TỤC HÀNH CHÍNH: THAY ĐỔI NỘI DUNG GHI TRONG GIẤY PHÉP XUẤT BẢN ĐẶC SAN</t>
  </si>
  <si>
    <t>Mẫu trình bày tên gọi bản tin</t>
  </si>
  <si>
    <t>Chuẩn bị</t>
  </si>
  <si>
    <t>Sơ yếu lý lịch người chịu trách nhiệm xuất bản bản tin</t>
  </si>
  <si>
    <t xml:space="preserve">Bản sao có chứng thực hoặc bản sao điện tử có giá trị pháp lý hoặc bản sao kèm bản chính để đối chiếu quyết định thành lập, giấy phép thành lập, giấy chứng nhận đăng ký doanh nghiệp hoặc giấy tờ khác có giá trị pháp lý tương đương </t>
  </si>
  <si>
    <t>Tờ khai đề nghị cấp giấy phép xuất bản bản tin</t>
  </si>
  <si>
    <t xml:space="preserve">    TÊN THỦ TỤC HÀNH CHÍNH: CẤP GIẤY PHÉP XUẤT BẢN BẢN TIN</t>
  </si>
  <si>
    <t xml:space="preserve">    TÊN THỦ TỤC HÀNH CHÍNH: THAY ĐỔI NỘI DUNG GHI TRONG GIẤY PHÉP XUẤT BẢN BẢN TIN</t>
  </si>
  <si>
    <t xml:space="preserve">    TÊN THỦ TỤC HÀNH CHÍNH:  CẤP GIẤY PHÉP SỬA ĐỔI, BỔ SUNG GIẤY PHÉP HOẠT ĐÔNG BÁO CHÍ IN, BÁO CHÍ ĐIỆN TỬ</t>
  </si>
  <si>
    <t xml:space="preserve">Chuẩn bị </t>
  </si>
  <si>
    <t>Chuẩn bị, phục vụ việc kiểm tra, đánh giá của cơ quan có thẩm quyền (nếu có): Trình Bộ ký Giấy phép</t>
  </si>
  <si>
    <r>
      <rPr>
        <b/>
        <sz val="12"/>
        <color indexed="8"/>
        <rFont val="Times New Roman"/>
        <family val="1"/>
      </rPr>
      <t>Chuẩn bị, phục vụ việc kiểm tra, đánh giá của cơ quan có thẩm quyền</t>
    </r>
    <r>
      <rPr>
        <sz val="12"/>
        <color indexed="8"/>
        <rFont val="Times New Roman"/>
        <family val="1"/>
      </rPr>
      <t xml:space="preserve"> (nếu có): Trình Bộ ký Văn bản chấp thuận</t>
    </r>
  </si>
  <si>
    <t>Tờ khai đề nghị cấp giấy phép hoạt động báo chí</t>
  </si>
  <si>
    <t>Đề án hoạt động báo chí</t>
  </si>
  <si>
    <t>Danh sách nhân sự dự kiến của cơ quan báo chí</t>
  </si>
  <si>
    <t xml:space="preserve">Mẫu trình bày tên gọi ấn phẩm </t>
  </si>
  <si>
    <t>III. SO SÁNH CHI PHÍ</t>
  </si>
  <si>
    <t>CHI PHÍ TIẾT KIỆM/NĂM</t>
  </si>
  <si>
    <t>CHI PHÍ TRƯỚC KHI CẮT GIẢM</t>
  </si>
  <si>
    <t>Trực tuyên</t>
  </si>
  <si>
    <t>Bản sao</t>
  </si>
  <si>
    <t>Các giấy tờ hợp pháp của người dự kiến là người đứng đầu cơ quan, tổ chức hoạt động phát thanh, truyền hình gồm: Sơ yếu lý lịch (Mẫu số 01 ban hành kèm theo Thông tư số 24/2024/TT-BTTTT ngày 31 tháng 12 năm 2024); Bản sao bằng tốt nghiệp đại học trở lên</t>
  </si>
  <si>
    <t>Danh sách</t>
  </si>
  <si>
    <t>Danh sách tổng hợp nhân sự dự kiến của tổ chức hoạt động phát thanh, truyền hình (Mẫu số 13 ban hành kèm theo Thông tư)</t>
  </si>
  <si>
    <t>Đề án</t>
  </si>
  <si>
    <t>Đề án thành lập tổ chức hoạt động phát thanh, truyền hình được cơ quan chủ quản phê duyệt (Mẫu số 12 ban hành kèm theo Thông tư )</t>
  </si>
  <si>
    <t>Tờ khai</t>
  </si>
  <si>
    <t>Tờ khai của cơ quan chủ quản đề nghị cấp giấy phép hoạt động phát thanh, giấy phép hoạt động truyền hình (Mẫu số 11 ban hành kèm theo Thông tư)</t>
  </si>
  <si>
    <r>
      <t xml:space="preserve">Tổng chi phí thực hiện TTHC/năm </t>
    </r>
    <r>
      <rPr>
        <sz val="12"/>
        <rFont val="Times New Roman"/>
        <family val="1"/>
      </rPr>
      <t>(đồng)</t>
    </r>
  </si>
  <si>
    <r>
      <t xml:space="preserve">Chi phí thực hiện TTHC </t>
    </r>
    <r>
      <rPr>
        <sz val="12"/>
        <rFont val="Times New Roman"/>
        <family val="1"/>
      </rPr>
      <t>(đồng)</t>
    </r>
  </si>
  <si>
    <t>Số lượng đối tượng tuân thủ/năm</t>
  </si>
  <si>
    <t>Số lần thực hiện/năm</t>
  </si>
  <si>
    <r>
      <t xml:space="preserve">Mức phí, lệ phí, chi phí khác </t>
    </r>
    <r>
      <rPr>
        <sz val="12"/>
        <rFont val="Times New Roman"/>
        <family val="1"/>
      </rPr>
      <t>(đồng)</t>
    </r>
  </si>
  <si>
    <r>
      <t xml:space="preserve">Mức chi phí thuê tư vấn, dịch vụ
</t>
    </r>
    <r>
      <rPr>
        <sz val="12"/>
        <color indexed="8"/>
        <rFont val="Times New Roman"/>
        <family val="1"/>
      </rPr>
      <t>(đồng)</t>
    </r>
  </si>
  <si>
    <r>
      <t xml:space="preserve">Mức TNBQ/giờ làm việc </t>
    </r>
    <r>
      <rPr>
        <sz val="12"/>
        <rFont val="Times New Roman"/>
        <family val="1"/>
      </rPr>
      <t>(đồng)</t>
    </r>
  </si>
  <si>
    <r>
      <t xml:space="preserve">Thời gian thực hiện  </t>
    </r>
    <r>
      <rPr>
        <sz val="12"/>
        <rFont val="Times New Roman"/>
        <family val="1"/>
      </rPr>
      <t>(giờ)</t>
    </r>
  </si>
  <si>
    <t>Các hoạt động/cách thức thực hiện cụ thể</t>
  </si>
  <si>
    <t>II. CHI PHÍ THỰC HIỆN TTHC SAU ĐƠN GIẢN HÓA</t>
  </si>
  <si>
    <t>Các giấy tờ hợp pháp của người dự kiến là người đứng đầu cơ quan, tổ chức hoạt động phát thanh, truyền hình gồm: Sơ yếu lý lịch (Mẫu số 01 ban hành kèm theo Thông tư số 24/2024/TT-BTTTT ngày 31 tháng 12 năm 2024); Bản sao có chứng thực bằng tốt nghiệp đại học trở lên</t>
  </si>
  <si>
    <t>Danh sách nhân sự dự kiến (Mẫu số 03 ban hành kèm theo Thông tư số 36/2016/TT-BTTTT ngày 26/12/2016)</t>
  </si>
  <si>
    <t>Đề án thành lập tổ chức hoạt động phát thanh, truyền hình được cơ quan chủ quản phê duyệt (Mẫu số 02 ban hành kèm theo Thông tư số 36/2016/TT-BTTTT ngày 26/12/2016)</t>
  </si>
  <si>
    <t>Tờ khai của cơ quan chủ quản đề nghị cấp giấy phép hoạt động phát thanh, giấy phép hoạt động truyền hình (Mẫu số 01 ban hành kèm theo Thông tư số 36/2016/TT-BTTTT ngày 26/12/2016)</t>
  </si>
  <si>
    <t>Chuẩn bị văn bản</t>
  </si>
  <si>
    <t>Văn bản đề nghị của cơ quan chủ quản;</t>
  </si>
  <si>
    <t>I. CHI PHÍ THỰC HIỆN TTHC SAU ĐƠN GIẢN HÓA</t>
  </si>
  <si>
    <t xml:space="preserve">TÊN THỦ TỤC HÀNH CHÍNH:  Thủ tục cấp giấy phép hoạt động phát thanh, giấy phép hoạt động truyền hình </t>
  </si>
  <si>
    <t xml:space="preserve"> Bản in màu biểu tượng kênh chương trình phát thanh, kênh chương trình truyền hình, có xác nhận của cơ quan chủ quản. Đối với Đài Tiếng nói Việt Nam, Đài Truyền hình Việt Nam, bản in màu biểu tượng kênh chương trình phát thanh, kênh chương trình truyền hình phải do người đứng đầu cơ quan hoặc người được ủy quyền hợp pháp theo quy định của pháp luật ký xác nhận nếu đề nghị thay đổi biểu tượng kênh chương trình.
</t>
  </si>
  <si>
    <t>Văn bản</t>
  </si>
  <si>
    <t xml:space="preserve">Văn bản, giấy tờ hợp lệ nếu đề nghị thay đổi về tên gọi cơ quan chủ quản báo chí; tên gọi cơ quan báo chí; tên gọi kênh phát thanh, kênh truyền hình; địa điểm phát sóng; địa điểm trụ sở gắn với trung tâm tổng khống chế; phương thức truyền dẫn, phát sóng.
</t>
  </si>
  <si>
    <t>Báo cáo</t>
  </si>
  <si>
    <t xml:space="preserve"> Báo cáo về nội dung đề nghị thay đổi (Mẫu số 18) nếu đề nghị thay đổi về thời lượng phát sóng, thời lượng chương trình tự sản xuất của kênh chương trình phát thanh, kênh chương trình truyền hình.
</t>
  </si>
  <si>
    <t>Văn bản đề nghị của cơ quan chủ quản tổ chức hoạt động phát thanh, truyền hình tỉnh, thành phố trực thuộc trung ương hoặc bộ, ngành. Đối với Đài Tiếng nói Việt Nam, Đài Truyền hình Việt Nam, văn bản đề nghị phải do người đứng đầu cơ quan hoặc người được ủy quyền hợp pháp theo quy định của pháp luật ký xác nhận.</t>
  </si>
  <si>
    <t>2. TRƯỜNG HỢP THAY ĐỔI CÁC NỘI DUNG KHÁC</t>
  </si>
  <si>
    <t xml:space="preserve">Đề án của tổ chức hoạt động phát thanh, truyền hình thực hiện nội dung thay đổi được cơ quan chủ quản phê duyệt (Mẫu số 12). </t>
  </si>
  <si>
    <t xml:space="preserve"> Báo cáo tình hình triển khai giấy phép hoạt động phát thanh, truyền hình kể từ ngày được cấp phép (Mẫu số 17). 
</t>
  </si>
  <si>
    <t>Tờ khai của tổ chức hoạt động phát thanh, truyền hình đề nghị sửa đổi, bổ sung nội dung giấy phép hoạt động phát thanh, giấy phép hoạt động truyền hình (Mẫu số 16 ban hành kèm theo Thông tư)</t>
  </si>
  <si>
    <t>Văn bản đề nghị của cơ quan chủ quản tổ chức hoạt động phát thanh, truyền hình tỉnh, thành phố trực thuộc trung ương hoặc bộ, ngành. Đối với Đài Tiếng nói Việt Nam, Đài Truyền hình Việt Nam, văn bản đề nghị phải do người đứng đầu cơ quan hoặc người được ủy quyền hợp pháp theo quy định của pháp luật</t>
  </si>
  <si>
    <t>1. TRƯỜNG HỢP THAY ĐỔI TÔN CHỈ, MỤC ĐÍCH</t>
  </si>
  <si>
    <t xml:space="preserve">II. CHI PHÍ THỰC HIỆN TTHC SAU ĐƠN GIẢN HÓA </t>
  </si>
  <si>
    <t>Đề án của tổ chức hoạt động phát thanh, truyền hình thực hiện những nội dung thay đổi được cơ quan chủ quản phê duyệt (Mẫu số 2 ban hành kèm theo Thông tư 36/2016/TT-BTTTT).</t>
  </si>
  <si>
    <t>Báo cáo tình hình triển khai giấy phép hoạt động phát thanh, truyền hình kể từ ngày được cấp phép (Mẫu số 7 ban hành kèm theo Thông tư 36/2016/TT-BTTTT);</t>
  </si>
  <si>
    <t>Tờ khai của tổ chức hoạt động phát thanh, truyền hình đề nghị sửa đổi, bổ sung nội dung giấy phép hoạt động phát thanh, giấy phép hoạt động truyền hình (Mẫu số 6 ban hành kèm theo Thông tư 36/2016/TT-BTTTT);</t>
  </si>
  <si>
    <t>Văn bản đề nghị của cơ quan chủ quản tổ chức hoạt động phát thanh, truyền hình tỉnh, thành phố trực thuộc Trung ương hoặc Bộ, ngành. Đối với Đài Tiếng nói Việt Nam, Đài Truyền hình Việt Nam, văn bản đề nghị phải do người đứng đầu cơ quan ký</t>
  </si>
  <si>
    <t>I. CHI PHÍ THỰC HIỆN TTHC</t>
  </si>
  <si>
    <t xml:space="preserve">TÊN THỦ TỤC HÀNH CHÍNH:  Thủ tục thay đổi tôn chỉ, mục đích hoạt động báo chí, tôn chỉ, mục đích kênh phát thanh, kênh truyền hình quy định trong giấy phép hoạt động phát thanh, giấy phép hoạt động truyền hình </t>
  </si>
  <si>
    <t>Đề án sản xuất kênh chương trình phát thanh/truyền hình trong nước:</t>
  </si>
  <si>
    <t>Đơn</t>
  </si>
  <si>
    <t>Đơn đề nghị cấp Giấy phép sản xuất kênh chương trình phát thanh/truyền hình trong nước (Mẫu số 19);</t>
  </si>
  <si>
    <t>Văn bản phê duyệt Đề án sản xuất kênh chương trình của cơ quan chủ quản đối với các cơ quan báo chí của tỉnh, thành phố trực thuộc Trung ương hoặc các Bộ, ngành; đối với các cơ quan báo chí Trung ương, Đề án sản xuất phải được người đứng đầu cơ quan báo chí phê duyệt</t>
  </si>
  <si>
    <t>Đề án sản xuất kênh chương trình trong đó nêu rõ: Mục đích sản xuất; tên gọi, biểu tượng (lôgô); tôn chỉ, mục đích kênh chương trình; nội dung kênh chương trình; độ phân giải hình ảnh của kênh chương trình; khung chương trình dự kiến trong 01 (một) tháng; đối tượng khán giả; năng lực sản xuất kênh chương trình (gồm: Nhân sự, cơ sở vật chất, trang thiết bị, tài chính); quy trình tổ chức sản xuất và quản lý nội dung kênh chương trình; phương thức kỹ thuật phân phối kênh chương trình đến các đơn vị cung cấp dịch vụ phát thanh, truyền hình; hiệu quả kinh tế xã hội của kênh.
Trường hợp kênh chương trình là sản phẩm liên kết, Đề án sản xuất kênh chương trình phải cung cấp các thông tin về sản phẩm liên kết, gồm: Địa chỉ, năng lực của đối tác liên kết; hình thức liên kết; quyền và nghĩa vụ các bên tham gia liên kết</t>
  </si>
  <si>
    <t>Bản sao hoặc cung cấp số Giấy phép hoạt động phát thanh, truyền hình</t>
  </si>
  <si>
    <t>Đơn đề nghị cấp Giấy phép sản xuất kênh chương trình trong nước theo mẫu số 12/SXCT ban hành kèm theo Thông tư số 19/2016/TT-BTTTT ngày 30/6/2016</t>
  </si>
  <si>
    <t>TÊN THỦ TỤC HÀNH CHÍNH:  Thủ tục cấp Giấy phép sản xuất kênh chương trình phát thanh, truyền hình trong nước</t>
  </si>
  <si>
    <t>Trường hợp tăng hoặc giảm thời lượng kênh chương trình, cơ quan đề nghị cấp phép phải nộp báo cáo về nội dung đề nghị thay đổi</t>
  </si>
  <si>
    <t>Cơ quan báo chí có văn bản đề nghị kèm theo bản thuyết minh nội dung thay đổi; văn bản chấp thuận thay đổi của cơ quan chủ quản (đối với các cơ quan báo chí của tỉnh, thành phố trực thuộc Trung ương hoặc của bộ, ngành)</t>
  </si>
  <si>
    <t>2. THAY ĐỔI NỘI DUNG KHÁC</t>
  </si>
  <si>
    <t>Trường hợp thay đổi tôn chỉ, mục đích của kênh chương trình phát thanh/truyền hình trong nước: Thành phần hồ sơ như cấp mới.</t>
  </si>
  <si>
    <t>1. THAY ĐỔI TÔN CHỈ, MỤC ĐÍCH</t>
  </si>
  <si>
    <t>Trường hợp tăng hoặc giảm thời lượng kênh chương trình, thời lượng chương trình tự sản xuất, đơn vị có Giấy phép phải có Đề án nêu rõ tên, nội dung, thời gian, thời lượng phát sóng chương trình tăng thêm hoặc các chương trình cắt giảm; khung chương trình dự kiến phát sóng trong 01 tháng; phương án tổ chức sản xuất thời lượng chương trình tăng thêm.</t>
  </si>
  <si>
    <t>Văn bản đề nghị kèm theo bản thuyết minh nội dung thay đổi và văn bản chấp thuận thay đổi của cơ quan chủ quản đối với các cơ quan báo chí của tỉnh, thành phố trực thuộc Trung ương hoặc của Bộ, ngành; đối với cơ quan báo chí Trung ương, văn bản đề nghị thay đổi do người đứng đầu cơ quan báo chí ký.</t>
  </si>
  <si>
    <t>TÊN THỦ TỤC HÀNH CHÍNH:  Thủ tục cấp  sửa đổi, bổ sung Giấy phép sản xuất kênh chương trình phát thanh, truyền hình trong nước</t>
  </si>
  <si>
    <t>Bản sao văn bản thỏa thuận bản quyền kênh chương trình nước ngoài. Trường hợp văn bản thỏa thuận bằng tiếng nước ngoài phải dịch sang tiếng Việt và chứng thực đối với bản dịch.</t>
  </si>
  <si>
    <t xml:space="preserve">Đề án biên tập kênh chương trình nước ngoài thể hiện đầy đủ các nội dung sau: có nhân sự đáp ứng yêu cầu về trình độ chuyên môn báo chí, có thẻ nhà báo và trình độ ngoại ngữ phù hợp với kênh chương trình nước ngoài đề nghị cấp giấy phép biên tập; có năng lực kỹ thuật đáp ứng yêu cầu biên tập, gồm: hệ thống thiết bị làm chậm, thiết bị lưu trữ, phương tiện kỹ thuật thu phát tín hiệu phù hợp với việc biên tập kênh chương trình; bảo đảm công tác biên tập, biên dịch được thực hiện tại Việt Nam theo quy định; có năng lực tài chính cần thiết thể hiện bởi dự toán chi phí biên tập, biên dịch trong 01 (một) năm được phê duyệt bởi cơ quan chủ quản báo chí đối với cơ quan báo chí thuộc tỉnh, thành phố trực thuộc Trung ương và các Bộ, ngành hoặc được phê duyệt bởi người đứng đầu cơ quan báo chí đối với các cơ quan báo chí Trung ương và văn bản chứng minh nguồn tài chính hợp pháp bảo đảm thực hiện công tác biên tập, biên dịch theo dự toán.
</t>
  </si>
  <si>
    <t>Đơn đề nghị cấp Giấy phép biên tập kênh chương trình nước ngoài trên dịch vụ phát thanh, truyền hình trả tiền (Mẫu số 21).</t>
  </si>
  <si>
    <t>Bản sao có chứng thực hoặc bản sao kèm bản gốc để đối chiếu văn bản thỏa thuận bản quyền kênh chương trình nước ngoài. Trường hợp văn bản thỏa thuận bằng tiếng nước ngoài phải dịch sang tiếng Việt Nam và chứng thực đối với bản dịch.</t>
  </si>
  <si>
    <t>Đề án biên tập kênh chương trình nước ngoài thể hiện các nội dung quy định;</t>
  </si>
  <si>
    <t>Bản sao hoặc cung cấp số Giấy phép hoạt động phát thanh, truyền hình;</t>
  </si>
  <si>
    <t>Đơn đề nghị cấp Giấy phép biên tập kênh chương trình nước ngoài trên dịch vụ phát thanh, truyền hình trả tiền theo mẫu số 14/BTCT ban hành kèm theo Thông tư số 19/2016/TT-BTTTT ngày 30/6/2016.</t>
  </si>
  <si>
    <t>TÊN THỦ TỤC HÀNH CHÍNH:  Thủ tục cấp Giấy phép biên tập kênh chương trình nước ngoài trên dịch vụ phát thanh, truyền hình trả tiền</t>
  </si>
  <si>
    <t>Văn bản mô tả của hãng truyền hình nước ngoài về thời gian, thời lượng, khung phát sóng của kênh chương trình trong 01 (một) tháng (không quá 06 tháng kể từ ngày nộp hồ sơ) kèm theo bản dịch tiếng Việt có chứng thực (nếu văn bản được soạn bằng tiếng nước ngoài) trong trường hợp đề nghị sửa đổi, bổ sung các nội dung có liên quan đến thời gian, thời lượng, khung phát sóng của kênh chương trình.</t>
  </si>
  <si>
    <t>Văn bản đề nghị sửa đổi, bổ sung giấy phép kèm theo thuyết minh về các nội dung thay đổi do người đứng đầu cơ quan hoặc người được ủy quyền hợp pháp theo quy định của pháp luật cơ quan báo chí ký. Đối với cơ quan báo chí của tỉnh, thành phố trực thuộc Trung ương hoặc của các Bộ, ngành, văn bản đề nghị phải có xác nhận của cơ quan chủ quản;</t>
  </si>
  <si>
    <t>2. THAY ĐỔI CÁC NỘI DUNG KHÁC</t>
  </si>
  <si>
    <t>Thành phần hồ sơ áp dụng như hồ sơ cấp lần đầu</t>
  </si>
  <si>
    <t>1. THAY ĐỔI THỂ LOẠI, NỘI DUNG KÊNH CHƯƠNG TRÌNH</t>
  </si>
  <si>
    <t>Văn bản mô tả của hãng truyền hình nước ngoài về thời gian, thời lượng, khung phát sóng của kênh chương trình trong 01 (một) tháng kèm theo bản dịch tiếng Việt Nam có chứng thực (nếu văn bản được soạn bằng tiếng nước ngoài) trong trường hợp đề nghị sửa đổi, bổ sung các nội dung có liên quan đến thời gian, thời lượng, khung phát sóng của kênh chương trình.</t>
  </si>
  <si>
    <t>Bản sao hoặc cung cấp số Giấy phép biên tập kênh chương trình nước ngoài trên dịch vụ phát thanh, truyền hình trả tiền đã được cấp</t>
  </si>
  <si>
    <t>Đơn đề nghị cấp Giấy phép biên tập kênh chương trình nước ngoài trên dịch vụ phát thanh, truyền hình trả tiền theo mẫu số 14/BTCT ban hành kèm theo Thông tư số 19/2016/TT-BTTTT ngày 30/6/2016</t>
  </si>
  <si>
    <t>TÊN THỦ TỤC HÀNH CHÍNH:  Thủ tục sửa đổi, bổ sung Giấy phép biên tập kênh chương trình nước ngoài trên dịch vụ phát thanh, truyền hình trả tiền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</si>
</sst>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17" x14ac:knownFonts="1">
    <font>
      <sz val="11"/>
      <color theme="1"/>
      <name val="Calibri"/>
      <family val="2"/>
      <scheme val="minor"/>
    </font>
    <font>
      <sz val="12"/>
      <color indexed="8"/>
      <name val="Tahoma"/>
      <family val="2"/>
    </font>
    <font>
      <b/>
      <sz val="12"/>
      <color indexed="8"/>
      <name val="Times New Roman"/>
      <family val="1"/>
    </font>
    <font>
      <b/>
      <i/>
      <sz val="12"/>
      <color indexed="8"/>
      <name val="Times New Roman"/>
      <family val="1"/>
    </font>
    <font>
      <sz val="12"/>
      <color indexed="8"/>
      <name val="Times New Roman"/>
      <family val="1"/>
    </font>
    <font>
      <b/>
      <sz val="12"/>
      <name val="Times New Roman"/>
      <family val="1"/>
    </font>
    <font>
      <sz val="12"/>
      <name val="Times New Roman"/>
      <family val="1"/>
    </font>
    <font>
      <sz val="12"/>
      <color indexed="10"/>
      <name val="Times New Roman"/>
      <family val="1"/>
    </font>
    <font>
      <sz val="12"/>
      <color indexed="9"/>
      <name val="Times New Roman"/>
      <family val="1"/>
    </font>
    <font>
      <sz val="11"/>
      <color theme="1"/>
      <name val="Calibri"/>
      <family val="2"/>
      <scheme val="minor"/>
    </font>
    <font>
      <sz val="11"/>
      <color indexed="8"/>
      <name val="Times New Roman"/>
      <family val="1"/>
    </font>
    <font>
      <sz val="8"/>
      <color indexed="8"/>
      <name val="Times New Roman"/>
      <family val="1"/>
    </font>
    <font>
      <b/>
      <sz val="14"/>
      <color indexed="8"/>
      <name val="Times New Roman"/>
      <family val="1"/>
    </font>
    <font>
      <sz val="12"/>
      <color theme="1"/>
      <name val="Times New Roman"/>
      <family val="1"/>
    </font>
    <font>
      <b/>
      <sz val="12"/>
      <color indexed="8"/>
      <name val="Tahoma"/>
      <family val="2"/>
    </font>
    <font>
      <sz val="12"/>
      <color theme="1"/>
      <name val="Calibri"/>
      <family val="2"/>
      <scheme val="minor"/>
    </font>
    <font>
      <b/>
      <sz val="12"/>
      <color theme="1"/>
      <name val="Times New Roman"/>
      <family val="1"/>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theme="5" tint="0.39997558519241921"/>
        <bgColor indexed="64"/>
      </patternFill>
    </fill>
    <fill>
      <patternFill patternType="solid">
        <fgColor indexed="41"/>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theme="7" tint="0.79998168889431442"/>
        <bgColor indexed="64"/>
      </patternFill>
    </fill>
    <fill>
      <patternFill patternType="solid">
        <fgColor indexed="44"/>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9" fontId="9" fillId="0" borderId="0" applyFont="0" applyFill="0" applyBorder="0" applyAlignment="0" applyProtection="0"/>
  </cellStyleXfs>
  <cellXfs count="222">
    <xf numFmtId="0" fontId="0" fillId="0" borderId="0" xfId="0"/>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lignment vertical="center"/>
    </xf>
    <xf numFmtId="0" fontId="2" fillId="0" borderId="0" xfId="0" applyFont="1" applyAlignment="1" applyProtection="1">
      <alignment horizontal="center"/>
      <protection locked="0"/>
    </xf>
    <xf numFmtId="164" fontId="1" fillId="0" borderId="0" xfId="0" applyNumberFormat="1" applyFont="1" applyAlignment="1" applyProtection="1">
      <alignment vertical="center"/>
      <protection locked="0"/>
    </xf>
    <xf numFmtId="3" fontId="1" fillId="0" borderId="0" xfId="0" applyNumberFormat="1" applyFont="1" applyAlignment="1" applyProtection="1">
      <alignment vertical="center"/>
      <protection locked="0"/>
    </xf>
    <xf numFmtId="0" fontId="3"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lignment vertical="center"/>
    </xf>
    <xf numFmtId="0" fontId="2"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164" fontId="2" fillId="2" borderId="2" xfId="0" applyNumberFormat="1" applyFont="1" applyFill="1" applyBorder="1" applyAlignment="1" applyProtection="1">
      <alignment horizontal="center" vertical="center" wrapText="1"/>
      <protection locked="0"/>
    </xf>
    <xf numFmtId="3" fontId="4" fillId="2" borderId="2" xfId="0" applyNumberFormat="1" applyFont="1" applyFill="1" applyBorder="1" applyAlignment="1" applyProtection="1">
      <alignment horizontal="center" vertical="center" wrapText="1"/>
      <protection locked="0"/>
    </xf>
    <xf numFmtId="4" fontId="2" fillId="2" borderId="3" xfId="0" applyNumberFormat="1" applyFont="1" applyFill="1" applyBorder="1" applyAlignment="1" applyProtection="1">
      <alignment horizontal="center" vertical="center" wrapText="1"/>
      <protection locked="0"/>
    </xf>
    <xf numFmtId="164" fontId="2" fillId="2" borderId="2" xfId="0" applyNumberFormat="1" applyFont="1" applyFill="1" applyBorder="1" applyAlignment="1">
      <alignment horizontal="center" vertical="center" wrapText="1"/>
    </xf>
    <xf numFmtId="164" fontId="2" fillId="2" borderId="4" xfId="0" applyNumberFormat="1" applyFont="1" applyFill="1" applyBorder="1" applyAlignment="1" applyProtection="1">
      <alignment horizontal="center" vertical="center" wrapText="1"/>
      <protection locked="0"/>
    </xf>
    <xf numFmtId="0" fontId="2" fillId="2" borderId="5" xfId="0" quotePrefix="1" applyFont="1" applyFill="1" applyBorder="1" applyAlignment="1" applyProtection="1">
      <alignment horizontal="center" vertical="center" wrapText="1"/>
      <protection locked="0"/>
    </xf>
    <xf numFmtId="0" fontId="2" fillId="2" borderId="6"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165" fontId="4" fillId="2" borderId="6" xfId="0" applyNumberFormat="1" applyFont="1" applyFill="1" applyBorder="1" applyAlignment="1" applyProtection="1">
      <alignment horizontal="right" vertical="center" wrapText="1"/>
      <protection locked="0"/>
    </xf>
    <xf numFmtId="3" fontId="4" fillId="2" borderId="6" xfId="0" applyNumberFormat="1" applyFont="1" applyFill="1" applyBorder="1" applyAlignment="1" applyProtection="1">
      <alignment vertical="center"/>
      <protection locked="0"/>
    </xf>
    <xf numFmtId="3" fontId="4" fillId="2" borderId="6"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pplyProtection="1">
      <alignment horizontal="left" vertical="center" wrapText="1"/>
      <protection locked="0"/>
    </xf>
    <xf numFmtId="0" fontId="4" fillId="2" borderId="5" xfId="0" quotePrefix="1" applyFont="1" applyFill="1" applyBorder="1" applyAlignment="1" applyProtection="1">
      <alignment horizontal="center" vertical="center" wrapText="1"/>
      <protection locked="0"/>
    </xf>
    <xf numFmtId="0" fontId="4" fillId="2" borderId="0" xfId="0" applyFont="1" applyFill="1" applyAlignment="1" applyProtection="1">
      <alignment vertical="center" wrapText="1"/>
      <protection locked="0"/>
    </xf>
    <xf numFmtId="165" fontId="6" fillId="2" borderId="6" xfId="0" applyNumberFormat="1" applyFont="1" applyFill="1" applyBorder="1" applyAlignment="1" applyProtection="1">
      <alignment horizontal="right" vertical="center" wrapText="1"/>
      <protection locked="0" hidden="1"/>
    </xf>
    <xf numFmtId="3" fontId="4" fillId="2" borderId="6" xfId="0" applyNumberFormat="1" applyFont="1" applyFill="1" applyBorder="1" applyAlignment="1">
      <alignment horizontal="right" vertical="center" wrapText="1"/>
    </xf>
    <xf numFmtId="0" fontId="4" fillId="2" borderId="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165" fontId="2" fillId="2" borderId="11" xfId="0" applyNumberFormat="1" applyFont="1" applyFill="1" applyBorder="1" applyAlignment="1" applyProtection="1">
      <alignment horizontal="right" vertical="center" wrapText="1"/>
      <protection locked="0"/>
    </xf>
    <xf numFmtId="3" fontId="2" fillId="2" borderId="11" xfId="0" applyNumberFormat="1" applyFont="1" applyFill="1" applyBorder="1" applyAlignment="1" applyProtection="1">
      <alignment horizontal="right" vertical="center" wrapText="1"/>
      <protection locked="0"/>
    </xf>
    <xf numFmtId="3" fontId="2" fillId="2" borderId="12" xfId="0" applyNumberFormat="1" applyFont="1" applyFill="1" applyBorder="1" applyAlignment="1" applyProtection="1">
      <alignment horizontal="right" vertical="center" wrapText="1"/>
      <protection locked="0"/>
    </xf>
    <xf numFmtId="0" fontId="2" fillId="2"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right" vertical="center" wrapText="1"/>
      <protection locked="0"/>
    </xf>
    <xf numFmtId="3" fontId="2" fillId="0" borderId="0" xfId="0" applyNumberFormat="1" applyFont="1" applyAlignment="1" applyProtection="1">
      <alignment horizontal="right" vertical="center" wrapText="1"/>
      <protection locked="0"/>
    </xf>
    <xf numFmtId="3" fontId="2" fillId="0" borderId="0" xfId="0" quotePrefix="1" applyNumberFormat="1" applyFont="1" applyAlignment="1" applyProtection="1">
      <alignment horizontal="right" vertical="center" wrapText="1"/>
      <protection locked="0"/>
    </xf>
    <xf numFmtId="0" fontId="4" fillId="0" borderId="0" xfId="0" applyFont="1" applyProtection="1">
      <protection locked="0"/>
    </xf>
    <xf numFmtId="0" fontId="4" fillId="0" borderId="0" xfId="0" applyFont="1"/>
    <xf numFmtId="0" fontId="7" fillId="0" borderId="0" xfId="0" applyFont="1" applyProtection="1">
      <protection locked="0"/>
    </xf>
    <xf numFmtId="0" fontId="8" fillId="0" borderId="0" xfId="0" applyFont="1"/>
    <xf numFmtId="3" fontId="8" fillId="0" borderId="0" xfId="0" applyNumberFormat="1" applyFont="1"/>
    <xf numFmtId="166" fontId="8" fillId="0" borderId="0" xfId="0" applyNumberFormat="1" applyFont="1"/>
    <xf numFmtId="0" fontId="2" fillId="0" borderId="0" xfId="0" applyFont="1" applyProtection="1">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0" fontId="4" fillId="2" borderId="0" xfId="0" applyFont="1" applyFill="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0" fillId="0" borderId="0" xfId="0" applyAlignment="1">
      <alignment vertical="center"/>
    </xf>
    <xf numFmtId="0" fontId="2" fillId="0" borderId="0" xfId="0" applyFont="1" applyAlignment="1" applyProtection="1">
      <alignment horizontal="center" vertical="center" wrapText="1"/>
      <protection locked="0"/>
    </xf>
    <xf numFmtId="0" fontId="0" fillId="0" borderId="0" xfId="0" applyAlignment="1">
      <alignment horizontal="center"/>
    </xf>
    <xf numFmtId="0" fontId="10" fillId="3" borderId="0" xfId="0" applyFont="1" applyFill="1"/>
    <xf numFmtId="0" fontId="10" fillId="4" borderId="0" xfId="0" applyFont="1" applyFill="1"/>
    <xf numFmtId="3" fontId="11" fillId="4" borderId="0" xfId="0" applyNumberFormat="1" applyFont="1" applyFill="1"/>
    <xf numFmtId="0" fontId="12" fillId="4" borderId="0" xfId="0" applyFont="1" applyFill="1" applyAlignment="1">
      <alignment horizontal="left"/>
    </xf>
    <xf numFmtId="3" fontId="2" fillId="6" borderId="6" xfId="0" applyNumberFormat="1" applyFont="1" applyFill="1" applyBorder="1" applyAlignment="1" applyProtection="1">
      <alignment horizontal="center" vertical="center" wrapText="1"/>
      <protection locked="0"/>
    </xf>
    <xf numFmtId="3" fontId="2" fillId="6" borderId="15" xfId="0" applyNumberFormat="1" applyFont="1" applyFill="1" applyBorder="1" applyAlignment="1" applyProtection="1">
      <alignment horizontal="center" vertical="center" wrapText="1"/>
      <protection locked="0"/>
    </xf>
    <xf numFmtId="3" fontId="2" fillId="5" borderId="6" xfId="0" applyNumberFormat="1" applyFont="1" applyFill="1" applyBorder="1" applyAlignment="1" applyProtection="1">
      <alignment horizontal="right" vertical="center" wrapText="1"/>
      <protection locked="0"/>
    </xf>
    <xf numFmtId="3" fontId="2" fillId="8" borderId="6" xfId="0" applyNumberFormat="1" applyFont="1" applyFill="1" applyBorder="1" applyAlignment="1" applyProtection="1">
      <alignment horizontal="center" vertical="center" wrapText="1"/>
      <protection locked="0"/>
    </xf>
    <xf numFmtId="3" fontId="4" fillId="7" borderId="6" xfId="0" applyNumberFormat="1" applyFont="1" applyFill="1" applyBorder="1" applyAlignment="1" applyProtection="1">
      <alignment horizontal="right" vertical="center" wrapText="1"/>
      <protection locked="0"/>
    </xf>
    <xf numFmtId="4" fontId="4" fillId="9" borderId="6" xfId="0" applyNumberFormat="1" applyFont="1" applyFill="1" applyBorder="1" applyAlignment="1" applyProtection="1">
      <alignment horizontal="right" vertical="center" wrapText="1"/>
      <protection locked="0"/>
    </xf>
    <xf numFmtId="0" fontId="2" fillId="7" borderId="6" xfId="0" applyFont="1" applyFill="1" applyBorder="1" applyAlignment="1" applyProtection="1">
      <alignment horizontal="center" vertical="center" wrapText="1"/>
      <protection locked="0"/>
    </xf>
    <xf numFmtId="0" fontId="4" fillId="9" borderId="6" xfId="0" applyFont="1" applyFill="1" applyBorder="1" applyAlignment="1" applyProtection="1">
      <alignment vertical="center" wrapText="1"/>
      <protection locked="0"/>
    </xf>
    <xf numFmtId="0" fontId="2" fillId="9" borderId="6" xfId="0" quotePrefix="1" applyFont="1" applyFill="1" applyBorder="1" applyAlignment="1" applyProtection="1">
      <alignment vertical="center" wrapText="1"/>
      <protection locked="0"/>
    </xf>
    <xf numFmtId="3" fontId="4" fillId="5" borderId="6" xfId="0" applyNumberFormat="1" applyFont="1" applyFill="1" applyBorder="1" applyAlignment="1" applyProtection="1">
      <alignment horizontal="left" vertical="top" wrapText="1"/>
      <protection locked="0"/>
    </xf>
    <xf numFmtId="3" fontId="4" fillId="8" borderId="6" xfId="0" applyNumberFormat="1" applyFont="1" applyFill="1" applyBorder="1" applyAlignment="1" applyProtection="1">
      <alignment horizontal="center" vertical="center" wrapText="1"/>
      <protection locked="0"/>
    </xf>
    <xf numFmtId="3" fontId="4" fillId="7" borderId="6" xfId="0" applyNumberFormat="1" applyFont="1" applyFill="1" applyBorder="1" applyAlignment="1" applyProtection="1">
      <alignment horizontal="center" vertical="center" wrapText="1"/>
      <protection locked="0"/>
    </xf>
    <xf numFmtId="3" fontId="4" fillId="10" borderId="6" xfId="0" applyNumberFormat="1" applyFont="1" applyFill="1" applyBorder="1" applyAlignment="1" applyProtection="1">
      <alignment horizontal="right" vertical="center" wrapText="1"/>
      <protection locked="0"/>
    </xf>
    <xf numFmtId="164" fontId="4" fillId="9" borderId="6" xfId="0" applyNumberFormat="1" applyFont="1" applyFill="1" applyBorder="1" applyAlignment="1" applyProtection="1">
      <alignment vertical="center" wrapText="1"/>
      <protection locked="0"/>
    </xf>
    <xf numFmtId="0" fontId="4" fillId="9" borderId="6" xfId="0" applyFont="1" applyFill="1" applyBorder="1" applyAlignment="1" applyProtection="1">
      <alignment horizontal="center" vertical="center" wrapText="1"/>
      <protection locked="0"/>
    </xf>
    <xf numFmtId="0" fontId="2" fillId="9" borderId="16" xfId="0" applyFont="1" applyFill="1" applyBorder="1" applyAlignment="1" applyProtection="1">
      <alignment horizontal="left" vertical="center" wrapText="1"/>
      <protection locked="0"/>
    </xf>
    <xf numFmtId="0" fontId="2" fillId="9" borderId="17" xfId="0" quotePrefix="1" applyFont="1" applyFill="1" applyBorder="1" applyAlignment="1" applyProtection="1">
      <alignment horizontal="center" vertical="center" wrapText="1"/>
      <protection locked="0"/>
    </xf>
    <xf numFmtId="0" fontId="2" fillId="9" borderId="16" xfId="0" quotePrefix="1" applyFont="1" applyFill="1" applyBorder="1" applyAlignment="1" applyProtection="1">
      <alignment horizontal="center" vertical="center" wrapText="1"/>
      <protection locked="0"/>
    </xf>
    <xf numFmtId="0" fontId="2" fillId="9" borderId="18" xfId="0" applyFont="1" applyFill="1" applyBorder="1" applyAlignment="1" applyProtection="1">
      <alignment horizontal="left" vertical="center" wrapText="1"/>
      <protection locked="0"/>
    </xf>
    <xf numFmtId="0" fontId="2" fillId="9" borderId="18" xfId="0" quotePrefix="1" applyFont="1" applyFill="1" applyBorder="1" applyAlignment="1" applyProtection="1">
      <alignment horizontal="center" vertical="center" wrapText="1"/>
      <protection locked="0"/>
    </xf>
    <xf numFmtId="0" fontId="2" fillId="9" borderId="6" xfId="0" applyFont="1" applyFill="1" applyBorder="1" applyAlignment="1" applyProtection="1">
      <alignment vertical="center" wrapText="1"/>
      <protection locked="0"/>
    </xf>
    <xf numFmtId="0" fontId="2" fillId="9" borderId="6" xfId="0" quotePrefix="1" applyFont="1" applyFill="1" applyBorder="1" applyAlignment="1" applyProtection="1">
      <alignment horizontal="center" vertical="center" wrapText="1"/>
      <protection locked="0"/>
    </xf>
    <xf numFmtId="0" fontId="2" fillId="9" borderId="17" xfId="0" applyFont="1" applyFill="1" applyBorder="1" applyAlignment="1" applyProtection="1">
      <alignment horizontal="left" vertical="center" wrapText="1"/>
      <protection locked="0"/>
    </xf>
    <xf numFmtId="0" fontId="2" fillId="9" borderId="6" xfId="0" quotePrefix="1" applyFont="1" applyFill="1" applyBorder="1" applyAlignment="1" applyProtection="1">
      <alignment horizontal="center" vertical="center" wrapText="1"/>
      <protection locked="0"/>
    </xf>
    <xf numFmtId="0" fontId="4" fillId="9" borderId="6" xfId="0" quotePrefix="1" applyFont="1" applyFill="1" applyBorder="1" applyAlignment="1" applyProtection="1">
      <alignment horizontal="center" vertical="center" wrapText="1"/>
      <protection locked="0"/>
    </xf>
    <xf numFmtId="0" fontId="13" fillId="11" borderId="6" xfId="0" applyFont="1" applyFill="1" applyBorder="1" applyAlignment="1">
      <alignment vertical="center" wrapText="1"/>
    </xf>
    <xf numFmtId="0" fontId="4" fillId="11" borderId="6" xfId="0" applyFont="1" applyFill="1" applyBorder="1" applyAlignment="1" applyProtection="1">
      <alignment vertical="center" wrapText="1"/>
      <protection locked="0"/>
    </xf>
    <xf numFmtId="3" fontId="4" fillId="5" borderId="18" xfId="0" applyNumberFormat="1" applyFont="1" applyFill="1" applyBorder="1" applyAlignment="1" applyProtection="1">
      <alignment vertical="top" wrapText="1"/>
      <protection locked="0"/>
    </xf>
    <xf numFmtId="3" fontId="4" fillId="7" borderId="18" xfId="0" applyNumberFormat="1" applyFont="1" applyFill="1" applyBorder="1" applyAlignment="1" applyProtection="1">
      <alignment vertical="center" wrapText="1"/>
      <protection locked="0"/>
    </xf>
    <xf numFmtId="4" fontId="4" fillId="9" borderId="18" xfId="0" applyNumberFormat="1" applyFont="1" applyFill="1" applyBorder="1" applyAlignment="1" applyProtection="1">
      <alignment vertical="center" wrapText="1"/>
      <protection locked="0"/>
    </xf>
    <xf numFmtId="3" fontId="4" fillId="10" borderId="18" xfId="0" applyNumberFormat="1" applyFont="1" applyFill="1" applyBorder="1" applyAlignment="1" applyProtection="1">
      <alignment vertical="center" wrapText="1"/>
      <protection locked="0"/>
    </xf>
    <xf numFmtId="164" fontId="4" fillId="9" borderId="18" xfId="0" applyNumberFormat="1" applyFont="1" applyFill="1" applyBorder="1" applyAlignment="1" applyProtection="1">
      <alignment vertical="center" wrapText="1"/>
      <protection locked="0"/>
    </xf>
    <xf numFmtId="0" fontId="4" fillId="9" borderId="18" xfId="0" applyFont="1" applyFill="1" applyBorder="1" applyAlignment="1" applyProtection="1">
      <alignment horizontal="center" vertical="center" wrapText="1"/>
      <protection locked="0"/>
    </xf>
    <xf numFmtId="0" fontId="4" fillId="11" borderId="18" xfId="0" applyFont="1" applyFill="1" applyBorder="1" applyAlignment="1" applyProtection="1">
      <alignment vertical="center" wrapText="1"/>
      <protection locked="0"/>
    </xf>
    <xf numFmtId="0" fontId="4" fillId="9" borderId="18" xfId="0" quotePrefix="1" applyFont="1" applyFill="1" applyBorder="1" applyAlignment="1" applyProtection="1">
      <alignment horizontal="center" vertical="center"/>
      <protection locked="0"/>
    </xf>
    <xf numFmtId="0" fontId="2" fillId="11" borderId="6" xfId="0" applyFont="1" applyFill="1" applyBorder="1" applyAlignment="1" applyProtection="1">
      <alignment horizontal="left" vertical="center" wrapText="1"/>
      <protection locked="0"/>
    </xf>
    <xf numFmtId="4" fontId="5" fillId="12" borderId="18" xfId="0" applyNumberFormat="1" applyFont="1" applyFill="1" applyBorder="1" applyAlignment="1" applyProtection="1">
      <alignment horizontal="center" vertical="center" wrapText="1"/>
      <protection locked="0"/>
    </xf>
    <xf numFmtId="4" fontId="5" fillId="12" borderId="6" xfId="0" applyNumberFormat="1" applyFont="1" applyFill="1" applyBorder="1" applyAlignment="1" applyProtection="1">
      <alignment horizontal="center" vertical="center" wrapText="1"/>
      <protection locked="0"/>
    </xf>
    <xf numFmtId="4" fontId="5" fillId="12" borderId="17" xfId="0" applyNumberFormat="1" applyFont="1" applyFill="1" applyBorder="1" applyAlignment="1" applyProtection="1">
      <alignment horizontal="center" vertical="center" wrapText="1"/>
      <protection locked="0"/>
    </xf>
    <xf numFmtId="4" fontId="2" fillId="12" borderId="17" xfId="0" applyNumberFormat="1" applyFont="1" applyFill="1" applyBorder="1" applyAlignment="1" applyProtection="1">
      <alignment horizontal="center" vertical="center" wrapText="1"/>
      <protection locked="0"/>
    </xf>
    <xf numFmtId="0" fontId="5" fillId="12" borderId="17" xfId="0" applyFont="1" applyFill="1" applyBorder="1" applyAlignment="1" applyProtection="1">
      <alignment horizontal="center" vertical="center" wrapText="1"/>
      <protection locked="0"/>
    </xf>
    <xf numFmtId="0" fontId="5" fillId="12" borderId="19" xfId="0" applyFont="1" applyFill="1" applyBorder="1" applyAlignment="1" applyProtection="1">
      <alignment horizontal="center" vertical="center" wrapText="1"/>
      <protection locked="0"/>
    </xf>
    <xf numFmtId="0" fontId="2" fillId="4" borderId="13" xfId="0" applyFont="1" applyFill="1" applyBorder="1" applyAlignment="1">
      <alignment horizontal="left" vertical="center" wrapText="1"/>
    </xf>
    <xf numFmtId="0" fontId="2" fillId="4" borderId="13" xfId="0" applyFont="1" applyFill="1" applyBorder="1" applyAlignment="1">
      <alignment horizontal="center" vertical="center" wrapText="1"/>
    </xf>
    <xf numFmtId="166" fontId="14" fillId="5" borderId="6" xfId="1" applyNumberFormat="1" applyFont="1" applyFill="1" applyBorder="1" applyAlignment="1" applyProtection="1">
      <alignment horizontal="right" vertical="center" wrapText="1"/>
      <protection locked="0"/>
    </xf>
    <xf numFmtId="0" fontId="14" fillId="7" borderId="13" xfId="0" applyFont="1" applyFill="1" applyBorder="1" applyAlignment="1" applyProtection="1">
      <alignment horizontal="center" vertical="center" wrapText="1"/>
      <protection locked="0"/>
    </xf>
    <xf numFmtId="0" fontId="14" fillId="7" borderId="14" xfId="0" applyFont="1" applyFill="1" applyBorder="1" applyAlignment="1" applyProtection="1">
      <alignment horizontal="center" vertical="center" wrapText="1"/>
      <protection locked="0"/>
    </xf>
    <xf numFmtId="0" fontId="1" fillId="7" borderId="6" xfId="0" applyFont="1" applyFill="1" applyBorder="1" applyAlignment="1" applyProtection="1">
      <alignment vertical="center" wrapText="1"/>
      <protection locked="0"/>
    </xf>
    <xf numFmtId="4" fontId="4" fillId="7" borderId="6" xfId="0" applyNumberFormat="1" applyFont="1" applyFill="1" applyBorder="1" applyAlignment="1" applyProtection="1">
      <alignment horizontal="center" vertical="center" wrapText="1"/>
      <protection locked="0"/>
    </xf>
    <xf numFmtId="4" fontId="4" fillId="9" borderId="6" xfId="0" applyNumberFormat="1" applyFont="1" applyFill="1" applyBorder="1" applyAlignment="1" applyProtection="1">
      <alignment horizontal="center" vertical="center" wrapText="1"/>
      <protection locked="0"/>
    </xf>
    <xf numFmtId="3" fontId="4" fillId="10" borderId="6" xfId="0" applyNumberFormat="1" applyFont="1" applyFill="1" applyBorder="1" applyAlignment="1" applyProtection="1">
      <alignment horizontal="center" vertical="top" wrapText="1"/>
      <protection locked="0"/>
    </xf>
    <xf numFmtId="164" fontId="2" fillId="7" borderId="6" xfId="0" applyNumberFormat="1" applyFont="1" applyFill="1" applyBorder="1" applyAlignment="1" applyProtection="1">
      <alignment horizontal="center" vertical="center" wrapText="1"/>
      <protection locked="0"/>
    </xf>
    <xf numFmtId="3" fontId="4" fillId="10" borderId="6" xfId="0" applyNumberFormat="1" applyFont="1" applyFill="1" applyBorder="1" applyAlignment="1" applyProtection="1">
      <alignment horizontal="center" vertical="center" wrapText="1"/>
      <protection locked="0"/>
    </xf>
    <xf numFmtId="164" fontId="4" fillId="9" borderId="6" xfId="0" applyNumberFormat="1" applyFont="1" applyFill="1" applyBorder="1" applyAlignment="1" applyProtection="1">
      <alignment horizontal="center" vertical="center" wrapText="1"/>
      <protection locked="0"/>
    </xf>
    <xf numFmtId="3" fontId="4" fillId="8" borderId="6" xfId="0" applyNumberFormat="1" applyFont="1" applyFill="1" applyBorder="1" applyAlignment="1" applyProtection="1">
      <alignment horizontal="right" vertical="center" wrapText="1"/>
      <protection locked="0"/>
    </xf>
    <xf numFmtId="3" fontId="2" fillId="8" borderId="6" xfId="0" applyNumberFormat="1" applyFont="1" applyFill="1" applyBorder="1" applyAlignment="1" applyProtection="1">
      <alignment horizontal="right" vertical="center" wrapText="1"/>
      <protection locked="0"/>
    </xf>
    <xf numFmtId="3" fontId="4" fillId="7" borderId="18" xfId="0" applyNumberFormat="1" applyFont="1" applyFill="1" applyBorder="1" applyAlignment="1" applyProtection="1">
      <alignment horizontal="center" vertical="center" wrapText="1"/>
      <protection locked="0"/>
    </xf>
    <xf numFmtId="0" fontId="13" fillId="11" borderId="0" xfId="0" applyFont="1" applyFill="1" applyAlignment="1">
      <alignment vertical="center" wrapText="1"/>
    </xf>
    <xf numFmtId="3" fontId="4" fillId="10" borderId="6" xfId="0" applyNumberFormat="1" applyFont="1" applyFill="1" applyBorder="1" applyAlignment="1" applyProtection="1">
      <alignment horizontal="center" wrapText="1"/>
      <protection locked="0"/>
    </xf>
    <xf numFmtId="0" fontId="15" fillId="0" borderId="0" xfId="0" applyFont="1"/>
    <xf numFmtId="0" fontId="15" fillId="0" borderId="0" xfId="0" applyFont="1" applyAlignment="1">
      <alignment horizontal="center"/>
    </xf>
    <xf numFmtId="3" fontId="14" fillId="6" borderId="6" xfId="0" applyNumberFormat="1" applyFont="1" applyFill="1" applyBorder="1" applyAlignment="1" applyProtection="1">
      <alignment horizontal="center" vertical="center" wrapText="1"/>
      <protection locked="0"/>
    </xf>
    <xf numFmtId="0" fontId="2" fillId="4" borderId="13" xfId="0" applyFont="1" applyFill="1" applyBorder="1" applyAlignment="1">
      <alignment horizontal="left" vertical="top" wrapText="1"/>
    </xf>
    <xf numFmtId="0" fontId="2" fillId="4" borderId="13" xfId="0" applyFont="1" applyFill="1" applyBorder="1" applyAlignment="1">
      <alignment horizontal="center" wrapText="1"/>
    </xf>
    <xf numFmtId="0" fontId="13" fillId="0" borderId="0" xfId="0" applyFont="1"/>
    <xf numFmtId="0" fontId="13" fillId="0" borderId="0" xfId="0" applyFont="1" applyAlignment="1">
      <alignment horizontal="center"/>
    </xf>
    <xf numFmtId="0" fontId="4" fillId="4" borderId="0" xfId="0" applyFont="1" applyFill="1"/>
    <xf numFmtId="0" fontId="4" fillId="3" borderId="0" xfId="0" applyFont="1" applyFill="1"/>
    <xf numFmtId="3" fontId="4" fillId="4" borderId="0" xfId="0" applyNumberFormat="1" applyFont="1" applyFill="1"/>
    <xf numFmtId="0" fontId="4" fillId="4" borderId="0" xfId="0" applyFont="1" applyFill="1" applyAlignment="1">
      <alignment horizontal="left"/>
    </xf>
    <xf numFmtId="0" fontId="12" fillId="4" borderId="13"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2" fillId="4" borderId="0" xfId="0" applyFont="1" applyFill="1" applyAlignment="1">
      <alignment horizontal="left"/>
    </xf>
    <xf numFmtId="0" fontId="5" fillId="0" borderId="19"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4" fontId="2" fillId="0" borderId="17" xfId="0" applyNumberFormat="1" applyFont="1" applyFill="1" applyBorder="1" applyAlignment="1" applyProtection="1">
      <alignment horizontal="center" vertical="center" wrapText="1"/>
      <protection locked="0"/>
    </xf>
    <xf numFmtId="4" fontId="5" fillId="0" borderId="17" xfId="0" applyNumberFormat="1"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4" fontId="5" fillId="0" borderId="18" xfId="0" applyNumberFormat="1" applyFont="1" applyFill="1" applyBorder="1" applyAlignment="1" applyProtection="1">
      <alignment horizontal="center" vertical="center" wrapText="1"/>
      <protection locked="0"/>
    </xf>
    <xf numFmtId="0" fontId="2" fillId="0" borderId="6" xfId="0" quotePrefix="1"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vertical="center" wrapText="1"/>
      <protection locked="0"/>
    </xf>
    <xf numFmtId="3" fontId="4" fillId="0" borderId="6" xfId="0" applyNumberFormat="1" applyFont="1" applyFill="1" applyBorder="1" applyAlignment="1" applyProtection="1">
      <alignment horizontal="right" wrapText="1"/>
      <protection locked="0"/>
    </xf>
    <xf numFmtId="4" fontId="4" fillId="0" borderId="6" xfId="0" applyNumberFormat="1" applyFont="1" applyFill="1" applyBorder="1" applyAlignment="1" applyProtection="1">
      <alignment horizontal="right" vertical="center" wrapText="1"/>
      <protection locked="0"/>
    </xf>
    <xf numFmtId="3" fontId="4" fillId="0" borderId="6" xfId="0" applyNumberFormat="1" applyFont="1" applyFill="1" applyBorder="1" applyAlignment="1" applyProtection="1">
      <alignment horizontal="right" vertical="center" wrapText="1"/>
      <protection locked="0"/>
    </xf>
    <xf numFmtId="3" fontId="2" fillId="0" borderId="6" xfId="0" applyNumberFormat="1" applyFont="1" applyFill="1" applyBorder="1" applyAlignment="1" applyProtection="1">
      <alignment horizontal="center" vertical="center" wrapText="1"/>
      <protection locked="0"/>
    </xf>
    <xf numFmtId="3" fontId="4" fillId="0" borderId="6" xfId="0" applyNumberFormat="1" applyFont="1" applyFill="1" applyBorder="1" applyAlignment="1" applyProtection="1">
      <alignment horizontal="center" vertical="center" wrapText="1"/>
      <protection locked="0"/>
    </xf>
    <xf numFmtId="3" fontId="4" fillId="0" borderId="6" xfId="0" applyNumberFormat="1" applyFont="1" applyFill="1" applyBorder="1" applyAlignment="1" applyProtection="1">
      <alignment horizontal="left" vertical="top" wrapText="1"/>
      <protection locked="0"/>
    </xf>
    <xf numFmtId="0" fontId="4" fillId="0" borderId="6" xfId="0" quotePrefix="1" applyFont="1" applyFill="1" applyBorder="1" applyAlignment="1" applyProtection="1">
      <alignment horizontal="center" vertical="center" wrapText="1"/>
      <protection locked="0"/>
    </xf>
    <xf numFmtId="0" fontId="13" fillId="0" borderId="0" xfId="0" applyFont="1" applyFill="1" applyAlignment="1">
      <alignment vertical="center"/>
    </xf>
    <xf numFmtId="164" fontId="4" fillId="0" borderId="6" xfId="0" applyNumberFormat="1" applyFont="1" applyFill="1" applyBorder="1" applyAlignment="1" applyProtection="1">
      <alignment vertical="center" wrapText="1"/>
      <protection locked="0"/>
    </xf>
    <xf numFmtId="0" fontId="4" fillId="0" borderId="18" xfId="0" quotePrefix="1" applyFont="1" applyFill="1" applyBorder="1" applyAlignment="1" applyProtection="1">
      <alignment horizontal="center" vertical="center"/>
      <protection locked="0"/>
    </xf>
    <xf numFmtId="0" fontId="4" fillId="0" borderId="18" xfId="0" applyFont="1" applyFill="1" applyBorder="1" applyAlignment="1" applyProtection="1">
      <alignment vertical="center" wrapText="1"/>
      <protection locked="0"/>
    </xf>
    <xf numFmtId="0" fontId="4" fillId="0" borderId="18" xfId="0" applyFont="1" applyFill="1" applyBorder="1" applyAlignment="1" applyProtection="1">
      <alignment horizontal="center" vertical="center" wrapText="1"/>
      <protection locked="0"/>
    </xf>
    <xf numFmtId="164" fontId="4" fillId="0" borderId="18" xfId="0" applyNumberFormat="1" applyFont="1" applyFill="1" applyBorder="1" applyAlignment="1" applyProtection="1">
      <alignment vertical="center" wrapText="1"/>
      <protection locked="0"/>
    </xf>
    <xf numFmtId="3" fontId="4" fillId="0" borderId="18" xfId="0" applyNumberFormat="1" applyFont="1" applyFill="1" applyBorder="1" applyAlignment="1" applyProtection="1">
      <alignment vertical="center" wrapText="1"/>
      <protection locked="0"/>
    </xf>
    <xf numFmtId="4" fontId="4" fillId="0" borderId="18" xfId="0" applyNumberFormat="1" applyFont="1" applyFill="1" applyBorder="1" applyAlignment="1" applyProtection="1">
      <alignment vertical="center" wrapText="1"/>
      <protection locked="0"/>
    </xf>
    <xf numFmtId="3" fontId="2" fillId="0" borderId="18"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vertical="top" wrapText="1"/>
      <protection locked="0"/>
    </xf>
    <xf numFmtId="0" fontId="13" fillId="0" borderId="6" xfId="0" applyFont="1" applyFill="1" applyBorder="1" applyAlignment="1">
      <alignment wrapText="1"/>
    </xf>
    <xf numFmtId="0" fontId="4" fillId="0" borderId="6" xfId="0" quotePrefix="1" applyFont="1" applyFill="1" applyBorder="1" applyAlignment="1" applyProtection="1">
      <alignment vertical="center" wrapText="1"/>
      <protection locked="0"/>
    </xf>
    <xf numFmtId="0" fontId="4" fillId="0" borderId="6" xfId="0" applyFont="1" applyFill="1" applyBorder="1" applyAlignment="1" applyProtection="1">
      <alignment horizontal="left" vertical="center" wrapText="1"/>
      <protection locked="0"/>
    </xf>
    <xf numFmtId="0" fontId="2" fillId="0" borderId="6" xfId="0" quotePrefix="1"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6" xfId="0" applyFont="1" applyFill="1" applyBorder="1" applyAlignment="1" applyProtection="1">
      <alignment vertical="center" wrapText="1"/>
      <protection locked="0"/>
    </xf>
    <xf numFmtId="0" fontId="2" fillId="0" borderId="18" xfId="0" quotePrefix="1" applyFont="1" applyFill="1" applyBorder="1" applyAlignment="1" applyProtection="1">
      <alignment horizontal="center" vertical="center" wrapText="1"/>
      <protection locked="0"/>
    </xf>
    <xf numFmtId="0" fontId="2" fillId="0" borderId="16" xfId="0" quotePrefix="1" applyFont="1" applyFill="1" applyBorder="1" applyAlignment="1" applyProtection="1">
      <alignment horizontal="center" vertical="center" wrapText="1"/>
      <protection locked="0"/>
    </xf>
    <xf numFmtId="0" fontId="2" fillId="0" borderId="17" xfId="0" quotePrefix="1" applyFont="1" applyFill="1" applyBorder="1" applyAlignment="1" applyProtection="1">
      <alignment horizontal="center" vertical="center" wrapText="1"/>
      <protection locked="0"/>
    </xf>
    <xf numFmtId="0" fontId="2" fillId="0" borderId="6" xfId="0" quotePrefix="1" applyFont="1" applyFill="1" applyBorder="1" applyAlignment="1" applyProtection="1">
      <alignment vertical="center" wrapText="1"/>
      <protection locked="0"/>
    </xf>
    <xf numFmtId="0" fontId="2" fillId="0" borderId="6" xfId="0"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right" vertical="center" wrapText="1"/>
      <protection locked="0"/>
    </xf>
    <xf numFmtId="3" fontId="4" fillId="0" borderId="6" xfId="0" applyNumberFormat="1" applyFont="1" applyFill="1" applyBorder="1" applyAlignment="1" applyProtection="1">
      <alignment horizontal="right" vertical="top" wrapText="1"/>
      <protection locked="0"/>
    </xf>
    <xf numFmtId="3" fontId="2" fillId="0" borderId="6" xfId="0" applyNumberFormat="1" applyFont="1" applyFill="1" applyBorder="1" applyAlignment="1" applyProtection="1">
      <alignment horizontal="right" vertical="center" wrapText="1"/>
      <protection locked="0"/>
    </xf>
    <xf numFmtId="0" fontId="2" fillId="0" borderId="13" xfId="0" applyFont="1" applyFill="1" applyBorder="1" applyAlignment="1">
      <alignment horizontal="left" vertical="center" wrapText="1"/>
    </xf>
    <xf numFmtId="0" fontId="13" fillId="0" borderId="6" xfId="0" applyFont="1" applyFill="1" applyBorder="1" applyAlignment="1">
      <alignment vertical="center" wrapText="1"/>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166" fontId="2" fillId="0" borderId="6" xfId="1" applyNumberFormat="1" applyFont="1" applyFill="1" applyBorder="1" applyAlignment="1" applyProtection="1">
      <alignment horizontal="right" vertical="center" wrapText="1"/>
      <protection locked="0"/>
    </xf>
    <xf numFmtId="3" fontId="4" fillId="0" borderId="6" xfId="0" applyNumberFormat="1" applyFont="1" applyFill="1" applyBorder="1" applyAlignment="1" applyProtection="1">
      <alignment horizontal="center" wrapText="1"/>
      <protection locked="0"/>
    </xf>
    <xf numFmtId="4" fontId="4" fillId="0" borderId="6" xfId="0" applyNumberFormat="1" applyFont="1" applyFill="1" applyBorder="1" applyAlignment="1" applyProtection="1">
      <alignment horizontal="center" vertical="center" wrapText="1"/>
      <protection locked="0"/>
    </xf>
    <xf numFmtId="0" fontId="13" fillId="0" borderId="0" xfId="0" applyFont="1" applyFill="1" applyAlignment="1">
      <alignment vertical="center" wrapText="1"/>
    </xf>
    <xf numFmtId="164" fontId="4" fillId="0" borderId="6" xfId="0" applyNumberFormat="1" applyFont="1" applyFill="1" applyBorder="1" applyAlignment="1" applyProtection="1">
      <alignment horizontal="center" vertical="center" wrapText="1"/>
      <protection locked="0"/>
    </xf>
    <xf numFmtId="164" fontId="4" fillId="0" borderId="18"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3" fontId="4" fillId="0" borderId="6" xfId="0" applyNumberFormat="1" applyFont="1" applyFill="1" applyBorder="1" applyAlignment="1" applyProtection="1">
      <alignment horizontal="center" vertical="top" wrapText="1"/>
      <protection locked="0"/>
    </xf>
    <xf numFmtId="0" fontId="1" fillId="0" borderId="6" xfId="0" applyFont="1" applyFill="1" applyBorder="1" applyAlignment="1" applyProtection="1">
      <alignment vertical="center" wrapText="1"/>
      <protection locked="0"/>
    </xf>
    <xf numFmtId="0" fontId="14" fillId="0" borderId="14"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166" fontId="14" fillId="0" borderId="6" xfId="1" applyNumberFormat="1" applyFont="1" applyFill="1" applyBorder="1" applyAlignment="1" applyProtection="1">
      <alignment horizontal="right" vertical="center" wrapText="1"/>
      <protection locked="0"/>
    </xf>
    <xf numFmtId="3" fontId="14" fillId="0" borderId="6" xfId="0" applyNumberFormat="1" applyFont="1" applyFill="1" applyBorder="1" applyAlignment="1" applyProtection="1">
      <alignment horizontal="center" vertical="center" wrapText="1"/>
      <protection locked="0"/>
    </xf>
    <xf numFmtId="0" fontId="16" fillId="0" borderId="0" xfId="0" applyFont="1" applyFill="1"/>
    <xf numFmtId="0" fontId="15" fillId="0" borderId="0" xfId="0" applyFont="1" applyFill="1"/>
    <xf numFmtId="0" fontId="15" fillId="0" borderId="0" xfId="0" applyFont="1" applyFill="1" applyAlignment="1">
      <alignment horizontal="center"/>
    </xf>
    <xf numFmtId="4" fontId="4" fillId="0" borderId="18" xfId="0" applyNumberFormat="1" applyFont="1" applyFill="1" applyBorder="1" applyAlignment="1" applyProtection="1">
      <alignment horizontal="center" vertical="center" wrapText="1"/>
      <protection locked="0"/>
    </xf>
    <xf numFmtId="0" fontId="13" fillId="0" borderId="0" xfId="0" applyFont="1" applyFill="1" applyAlignment="1">
      <alignment horizontal="center" vertical="center" wrapText="1"/>
    </xf>
    <xf numFmtId="0" fontId="13" fillId="0" borderId="0" xfId="0" applyFont="1" applyFill="1"/>
    <xf numFmtId="0" fontId="4" fillId="0" borderId="18" xfId="0" quotePrefix="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left" vertical="top" wrapText="1"/>
      <protection locked="0"/>
    </xf>
    <xf numFmtId="0" fontId="13" fillId="0" borderId="0" xfId="0" applyFont="1" applyFill="1" applyAlignment="1">
      <alignment horizontal="center"/>
    </xf>
    <xf numFmtId="0" fontId="4" fillId="0" borderId="0" xfId="0" applyFont="1" applyFill="1" applyAlignment="1">
      <alignment horizontal="left"/>
    </xf>
    <xf numFmtId="0" fontId="4" fillId="0" borderId="0" xfId="0" applyFont="1" applyFill="1"/>
    <xf numFmtId="3" fontId="4" fillId="0" borderId="0" xfId="0" applyNumberFormat="1" applyFont="1" applyFill="1"/>
    <xf numFmtId="0" fontId="2" fillId="0" borderId="13" xfId="0" applyFont="1" applyFill="1" applyBorder="1" applyAlignment="1">
      <alignment horizontal="center" vertical="center" wrapText="1"/>
    </xf>
    <xf numFmtId="0" fontId="0" fillId="0" borderId="0" xfId="0" applyFill="1"/>
    <xf numFmtId="0" fontId="0" fillId="0" borderId="0" xfId="0"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4807249561"/>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2490-4B21-8CBF-EBE8727F3DA4}"/>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01'!$K$30</c:f>
              <c:numCache>
                <c:formatCode>#,##0</c:formatCode>
                <c:ptCount val="1"/>
                <c:pt idx="0">
                  <c:v>23605610</c:v>
                </c:pt>
              </c:numCache>
            </c:numRef>
          </c:val>
          <c:extLst>
            <c:ext xmlns:c16="http://schemas.microsoft.com/office/drawing/2014/chart" uri="{C3380CC4-5D6E-409C-BE32-E72D297353CC}">
              <c16:uniqueId val="{00000002-2490-4B21-8CBF-EBE8727F3DA4}"/>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2490-4B21-8CBF-EBE8727F3DA4}"/>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01'!$K$50</c:f>
              <c:numCache>
                <c:formatCode>#,##0</c:formatCode>
                <c:ptCount val="1"/>
                <c:pt idx="0">
                  <c:v>19115900</c:v>
                </c:pt>
              </c:numCache>
            </c:numRef>
          </c:val>
          <c:extLst>
            <c:ext xmlns:c16="http://schemas.microsoft.com/office/drawing/2014/chart" uri="{C3380CC4-5D6E-409C-BE32-E72D297353CC}">
              <c16:uniqueId val="{00000005-2490-4B21-8CBF-EBE8727F3DA4}"/>
            </c:ext>
          </c:extLst>
        </c:ser>
        <c:dLbls>
          <c:showLegendKey val="0"/>
          <c:showVal val="0"/>
          <c:showCatName val="0"/>
          <c:showSerName val="0"/>
          <c:showPercent val="0"/>
          <c:showBubbleSize val="0"/>
        </c:dLbls>
        <c:gapWidth val="150"/>
        <c:axId val="956605216"/>
        <c:axId val="956615008"/>
      </c:barChart>
      <c:catAx>
        <c:axId val="956605216"/>
        <c:scaling>
          <c:orientation val="minMax"/>
        </c:scaling>
        <c:delete val="1"/>
        <c:axPos val="b"/>
        <c:majorTickMark val="out"/>
        <c:minorTickMark val="none"/>
        <c:tickLblPos val="nextTo"/>
        <c:crossAx val="956615008"/>
        <c:crosses val="autoZero"/>
        <c:auto val="1"/>
        <c:lblAlgn val="ctr"/>
        <c:lblOffset val="100"/>
        <c:noMultiLvlLbl val="0"/>
      </c:catAx>
      <c:valAx>
        <c:axId val="956615008"/>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956605216"/>
        <c:crosses val="autoZero"/>
        <c:crossBetween val="between"/>
      </c:valAx>
      <c:spPr>
        <a:noFill/>
        <a:ln w="25400">
          <a:noFill/>
        </a:ln>
      </c:spPr>
    </c:plotArea>
    <c:legend>
      <c:legendPos val="r"/>
      <c:layout>
        <c:manualLayout>
          <c:xMode val="edge"/>
          <c:yMode val="edge"/>
          <c:x val="0.20694903791231703"/>
          <c:y val="0.863320376092229"/>
          <c:w val="0.71030238042674576"/>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05'!$L$78:$L$79</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8E6-4458-9B7B-921AD7CF29CA}"/>
              </c:ext>
            </c:extLst>
          </c:dPt>
          <c:dPt>
            <c:idx val="1"/>
            <c:bubble3D val="0"/>
            <c:extLst>
              <c:ext xmlns:c16="http://schemas.microsoft.com/office/drawing/2014/chart" uri="{C3380CC4-5D6E-409C-BE32-E72D297353CC}">
                <c16:uniqueId val="{00000002-28E6-4458-9B7B-921AD7CF29C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05'!$L$78:$L$79</c:f>
              <c:numCache>
                <c:formatCode>0.0%</c:formatCode>
                <c:ptCount val="2"/>
                <c:pt idx="0">
                  <c:v>0</c:v>
                </c:pt>
                <c:pt idx="1">
                  <c:v>1</c:v>
                </c:pt>
              </c:numCache>
            </c:numRef>
          </c:val>
          <c:extLst>
            <c:ext xmlns:c16="http://schemas.microsoft.com/office/drawing/2014/chart" uri="{C3380CC4-5D6E-409C-BE32-E72D297353CC}">
              <c16:uniqueId val="{00000003-28E6-4458-9B7B-921AD7CF29C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7556-43E1-9FF6-0921D6E579B5}"/>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06'!$K$27</c:f>
              <c:numCache>
                <c:formatCode>#,##0</c:formatCode>
                <c:ptCount val="1"/>
                <c:pt idx="0">
                  <c:v>5706770</c:v>
                </c:pt>
              </c:numCache>
            </c:numRef>
          </c:val>
          <c:extLst>
            <c:ext xmlns:c16="http://schemas.microsoft.com/office/drawing/2014/chart" uri="{C3380CC4-5D6E-409C-BE32-E72D297353CC}">
              <c16:uniqueId val="{00000002-7556-43E1-9FF6-0921D6E579B5}"/>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7556-43E1-9FF6-0921D6E579B5}"/>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06'!$K$46</c:f>
              <c:numCache>
                <c:formatCode>#,##0</c:formatCode>
                <c:ptCount val="1"/>
                <c:pt idx="0">
                  <c:v>4469710</c:v>
                </c:pt>
              </c:numCache>
            </c:numRef>
          </c:val>
          <c:extLst>
            <c:ext xmlns:c16="http://schemas.microsoft.com/office/drawing/2014/chart" uri="{C3380CC4-5D6E-409C-BE32-E72D297353CC}">
              <c16:uniqueId val="{00000005-7556-43E1-9FF6-0921D6E579B5}"/>
            </c:ext>
          </c:extLst>
        </c:ser>
        <c:dLbls>
          <c:showLegendKey val="0"/>
          <c:showVal val="0"/>
          <c:showCatName val="0"/>
          <c:showSerName val="0"/>
          <c:showPercent val="0"/>
          <c:showBubbleSize val="0"/>
        </c:dLbls>
        <c:gapWidth val="150"/>
        <c:axId val="1061537264"/>
        <c:axId val="1061549232"/>
      </c:barChart>
      <c:catAx>
        <c:axId val="1061537264"/>
        <c:scaling>
          <c:orientation val="minMax"/>
        </c:scaling>
        <c:delete val="1"/>
        <c:axPos val="b"/>
        <c:majorTickMark val="out"/>
        <c:minorTickMark val="none"/>
        <c:tickLblPos val="nextTo"/>
        <c:crossAx val="1061549232"/>
        <c:crosses val="autoZero"/>
        <c:auto val="1"/>
        <c:lblAlgn val="ctr"/>
        <c:lblOffset val="100"/>
        <c:noMultiLvlLbl val="0"/>
      </c:catAx>
      <c:valAx>
        <c:axId val="106154923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1537264"/>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06'!$L$78:$L$79</c:f>
              <c:strCache>
                <c:ptCount val="2"/>
                <c:pt idx="0">
                  <c:v>21.7%</c:v>
                </c:pt>
                <c:pt idx="1">
                  <c:v>78.3%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6AB-4AF5-AE00-29CE27DEA999}"/>
              </c:ext>
            </c:extLst>
          </c:dPt>
          <c:dPt>
            <c:idx val="1"/>
            <c:bubble3D val="0"/>
            <c:extLst>
              <c:ext xmlns:c16="http://schemas.microsoft.com/office/drawing/2014/chart" uri="{C3380CC4-5D6E-409C-BE32-E72D297353CC}">
                <c16:uniqueId val="{00000002-96AB-4AF5-AE00-29CE27DEA99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06'!$L$78:$L$79</c:f>
              <c:numCache>
                <c:formatCode>0.0%</c:formatCode>
                <c:ptCount val="2"/>
                <c:pt idx="0">
                  <c:v>0.21677060754156904</c:v>
                </c:pt>
                <c:pt idx="1">
                  <c:v>0.78322939245843093</c:v>
                </c:pt>
              </c:numCache>
            </c:numRef>
          </c:val>
          <c:extLst>
            <c:ext xmlns:c16="http://schemas.microsoft.com/office/drawing/2014/chart" uri="{C3380CC4-5D6E-409C-BE32-E72D297353CC}">
              <c16:uniqueId val="{00000003-96AB-4AF5-AE00-29CE27DEA99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0B27-412B-B55C-3ED5144E5FEC}"/>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07'!$K$26</c:f>
              <c:numCache>
                <c:formatCode>#,##0</c:formatCode>
                <c:ptCount val="1"/>
                <c:pt idx="0">
                  <c:v>10176480</c:v>
                </c:pt>
              </c:numCache>
            </c:numRef>
          </c:val>
          <c:extLst>
            <c:ext xmlns:c16="http://schemas.microsoft.com/office/drawing/2014/chart" uri="{C3380CC4-5D6E-409C-BE32-E72D297353CC}">
              <c16:uniqueId val="{00000002-0B27-412B-B55C-3ED5144E5FEC}"/>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0B27-412B-B55C-3ED5144E5FEC}"/>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07'!$K$46</c:f>
              <c:numCache>
                <c:formatCode>#,##0</c:formatCode>
                <c:ptCount val="1"/>
                <c:pt idx="0">
                  <c:v>10176480</c:v>
                </c:pt>
              </c:numCache>
            </c:numRef>
          </c:val>
          <c:extLst>
            <c:ext xmlns:c16="http://schemas.microsoft.com/office/drawing/2014/chart" uri="{C3380CC4-5D6E-409C-BE32-E72D297353CC}">
              <c16:uniqueId val="{00000005-0B27-412B-B55C-3ED5144E5FEC}"/>
            </c:ext>
          </c:extLst>
        </c:ser>
        <c:dLbls>
          <c:showLegendKey val="0"/>
          <c:showVal val="0"/>
          <c:showCatName val="0"/>
          <c:showSerName val="0"/>
          <c:showPercent val="0"/>
          <c:showBubbleSize val="0"/>
        </c:dLbls>
        <c:gapWidth val="150"/>
        <c:axId val="1061541072"/>
        <c:axId val="1061544336"/>
      </c:barChart>
      <c:catAx>
        <c:axId val="1061541072"/>
        <c:scaling>
          <c:orientation val="minMax"/>
        </c:scaling>
        <c:delete val="1"/>
        <c:axPos val="b"/>
        <c:majorTickMark val="out"/>
        <c:minorTickMark val="none"/>
        <c:tickLblPos val="nextTo"/>
        <c:crossAx val="1061544336"/>
        <c:crosses val="autoZero"/>
        <c:auto val="1"/>
        <c:lblAlgn val="ctr"/>
        <c:lblOffset val="100"/>
        <c:noMultiLvlLbl val="0"/>
      </c:catAx>
      <c:valAx>
        <c:axId val="106154433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1541072"/>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07'!$L$78:$L$79</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597-41B4-98D9-E071E1EFA61F}"/>
              </c:ext>
            </c:extLst>
          </c:dPt>
          <c:dPt>
            <c:idx val="1"/>
            <c:bubble3D val="0"/>
            <c:extLst>
              <c:ext xmlns:c16="http://schemas.microsoft.com/office/drawing/2014/chart" uri="{C3380CC4-5D6E-409C-BE32-E72D297353CC}">
                <c16:uniqueId val="{00000002-1597-41B4-98D9-E071E1EFA61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07'!$L$78:$L$79</c:f>
              <c:numCache>
                <c:formatCode>0.0%</c:formatCode>
                <c:ptCount val="2"/>
                <c:pt idx="0">
                  <c:v>0</c:v>
                </c:pt>
                <c:pt idx="1">
                  <c:v>1</c:v>
                </c:pt>
              </c:numCache>
            </c:numRef>
          </c:val>
          <c:extLst>
            <c:ext xmlns:c16="http://schemas.microsoft.com/office/drawing/2014/chart" uri="{C3380CC4-5D6E-409C-BE32-E72D297353CC}">
              <c16:uniqueId val="{00000003-1597-41B4-98D9-E071E1EFA61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EC04-4F18-B45B-5755EA024802}"/>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08'!$K$27</c:f>
              <c:numCache>
                <c:formatCode>#,##0</c:formatCode>
                <c:ptCount val="1"/>
                <c:pt idx="0">
                  <c:v>40705920</c:v>
                </c:pt>
              </c:numCache>
            </c:numRef>
          </c:val>
          <c:extLst>
            <c:ext xmlns:c16="http://schemas.microsoft.com/office/drawing/2014/chart" uri="{C3380CC4-5D6E-409C-BE32-E72D297353CC}">
              <c16:uniqueId val="{00000002-EC04-4F18-B45B-5755EA024802}"/>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EC04-4F18-B45B-5755EA024802}"/>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08'!$K$46</c:f>
              <c:numCache>
                <c:formatCode>#,##0</c:formatCode>
                <c:ptCount val="1"/>
                <c:pt idx="0">
                  <c:v>35757680</c:v>
                </c:pt>
              </c:numCache>
            </c:numRef>
          </c:val>
          <c:extLst>
            <c:ext xmlns:c16="http://schemas.microsoft.com/office/drawing/2014/chart" uri="{C3380CC4-5D6E-409C-BE32-E72D297353CC}">
              <c16:uniqueId val="{00000005-EC04-4F18-B45B-5755EA024802}"/>
            </c:ext>
          </c:extLst>
        </c:ser>
        <c:dLbls>
          <c:showLegendKey val="0"/>
          <c:showVal val="0"/>
          <c:showCatName val="0"/>
          <c:showSerName val="0"/>
          <c:showPercent val="0"/>
          <c:showBubbleSize val="0"/>
        </c:dLbls>
        <c:gapWidth val="150"/>
        <c:axId val="1061550320"/>
        <c:axId val="1061550864"/>
      </c:barChart>
      <c:catAx>
        <c:axId val="1061550320"/>
        <c:scaling>
          <c:orientation val="minMax"/>
        </c:scaling>
        <c:delete val="1"/>
        <c:axPos val="b"/>
        <c:majorTickMark val="out"/>
        <c:minorTickMark val="none"/>
        <c:tickLblPos val="nextTo"/>
        <c:crossAx val="1061550864"/>
        <c:crosses val="autoZero"/>
        <c:auto val="1"/>
        <c:lblAlgn val="ctr"/>
        <c:lblOffset val="100"/>
        <c:noMultiLvlLbl val="0"/>
      </c:catAx>
      <c:valAx>
        <c:axId val="106155086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1550320"/>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08'!$L$78:$L$79</c:f>
              <c:strCache>
                <c:ptCount val="2"/>
                <c:pt idx="0">
                  <c:v>12.2%</c:v>
                </c:pt>
                <c:pt idx="1">
                  <c:v>87.8%</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55D-4C9E-A392-3C0057B0869A}"/>
              </c:ext>
            </c:extLst>
          </c:dPt>
          <c:dPt>
            <c:idx val="1"/>
            <c:bubble3D val="0"/>
            <c:extLst>
              <c:ext xmlns:c16="http://schemas.microsoft.com/office/drawing/2014/chart" uri="{C3380CC4-5D6E-409C-BE32-E72D297353CC}">
                <c16:uniqueId val="{00000002-755D-4C9E-A392-3C0057B0869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08'!$L$78:$L$79</c:f>
              <c:numCache>
                <c:formatCode>0.0%</c:formatCode>
                <c:ptCount val="2"/>
                <c:pt idx="0">
                  <c:v>0.12156069682247693</c:v>
                </c:pt>
                <c:pt idx="1">
                  <c:v>0.87843930317752306</c:v>
                </c:pt>
              </c:numCache>
            </c:numRef>
          </c:val>
          <c:extLst>
            <c:ext xmlns:c16="http://schemas.microsoft.com/office/drawing/2014/chart" uri="{C3380CC4-5D6E-409C-BE32-E72D297353CC}">
              <c16:uniqueId val="{00000003-755D-4C9E-A392-3C0057B0869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AB03-4531-838D-40A1D1692EBE}"/>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09'!$K$26</c:f>
              <c:numCache>
                <c:formatCode>#,##0</c:formatCode>
                <c:ptCount val="1"/>
                <c:pt idx="0">
                  <c:v>6684565</c:v>
                </c:pt>
              </c:numCache>
            </c:numRef>
          </c:val>
          <c:extLst>
            <c:ext xmlns:c16="http://schemas.microsoft.com/office/drawing/2014/chart" uri="{C3380CC4-5D6E-409C-BE32-E72D297353CC}">
              <c16:uniqueId val="{00000002-AB03-4531-838D-40A1D1692EB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AB03-4531-838D-40A1D1692EBE}"/>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09'!$K$46</c:f>
              <c:numCache>
                <c:formatCode>#,##0</c:formatCode>
                <c:ptCount val="1"/>
                <c:pt idx="0">
                  <c:v>6684565</c:v>
                </c:pt>
              </c:numCache>
            </c:numRef>
          </c:val>
          <c:extLst>
            <c:ext xmlns:c16="http://schemas.microsoft.com/office/drawing/2014/chart" uri="{C3380CC4-5D6E-409C-BE32-E72D297353CC}">
              <c16:uniqueId val="{00000005-AB03-4531-838D-40A1D1692EBE}"/>
            </c:ext>
          </c:extLst>
        </c:ser>
        <c:dLbls>
          <c:showLegendKey val="0"/>
          <c:showVal val="0"/>
          <c:showCatName val="0"/>
          <c:showSerName val="0"/>
          <c:showPercent val="0"/>
          <c:showBubbleSize val="0"/>
        </c:dLbls>
        <c:gapWidth val="150"/>
        <c:axId val="1063307040"/>
        <c:axId val="1063308672"/>
      </c:barChart>
      <c:catAx>
        <c:axId val="1063307040"/>
        <c:scaling>
          <c:orientation val="minMax"/>
        </c:scaling>
        <c:delete val="1"/>
        <c:axPos val="b"/>
        <c:majorTickMark val="out"/>
        <c:minorTickMark val="none"/>
        <c:tickLblPos val="nextTo"/>
        <c:crossAx val="1063308672"/>
        <c:crosses val="autoZero"/>
        <c:auto val="1"/>
        <c:lblAlgn val="ctr"/>
        <c:lblOffset val="100"/>
        <c:noMultiLvlLbl val="0"/>
      </c:catAx>
      <c:valAx>
        <c:axId val="106330867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3307040"/>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09'!$L$78:$L$79</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D34-4C79-A5DA-D040EDE165D0}"/>
              </c:ext>
            </c:extLst>
          </c:dPt>
          <c:dPt>
            <c:idx val="1"/>
            <c:bubble3D val="0"/>
            <c:extLst>
              <c:ext xmlns:c16="http://schemas.microsoft.com/office/drawing/2014/chart" uri="{C3380CC4-5D6E-409C-BE32-E72D297353CC}">
                <c16:uniqueId val="{00000002-5D34-4C79-A5DA-D040EDE165D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09'!$L$78:$L$79</c:f>
              <c:numCache>
                <c:formatCode>0.0%</c:formatCode>
                <c:ptCount val="2"/>
                <c:pt idx="0">
                  <c:v>0</c:v>
                </c:pt>
                <c:pt idx="1">
                  <c:v>1</c:v>
                </c:pt>
              </c:numCache>
            </c:numRef>
          </c:val>
          <c:extLst>
            <c:ext xmlns:c16="http://schemas.microsoft.com/office/drawing/2014/chart" uri="{C3380CC4-5D6E-409C-BE32-E72D297353CC}">
              <c16:uniqueId val="{00000003-5D34-4C79-A5DA-D040EDE165D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C76C-4FC7-809A-53AB7FEB7A31}"/>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10'!$K$27</c:f>
              <c:numCache>
                <c:formatCode>#,##0</c:formatCode>
                <c:ptCount val="1"/>
                <c:pt idx="0">
                  <c:v>30409440</c:v>
                </c:pt>
              </c:numCache>
            </c:numRef>
          </c:val>
          <c:extLst>
            <c:ext xmlns:c16="http://schemas.microsoft.com/office/drawing/2014/chart" uri="{C3380CC4-5D6E-409C-BE32-E72D297353CC}">
              <c16:uniqueId val="{00000002-C76C-4FC7-809A-53AB7FEB7A31}"/>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C76C-4FC7-809A-53AB7FEB7A31}"/>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10'!$K$48</c:f>
              <c:numCache>
                <c:formatCode>#,##0</c:formatCode>
                <c:ptCount val="1"/>
                <c:pt idx="0">
                  <c:v>30409440</c:v>
                </c:pt>
              </c:numCache>
            </c:numRef>
          </c:val>
          <c:extLst>
            <c:ext xmlns:c16="http://schemas.microsoft.com/office/drawing/2014/chart" uri="{C3380CC4-5D6E-409C-BE32-E72D297353CC}">
              <c16:uniqueId val="{00000005-C76C-4FC7-809A-53AB7FEB7A31}"/>
            </c:ext>
          </c:extLst>
        </c:ser>
        <c:dLbls>
          <c:showLegendKey val="0"/>
          <c:showVal val="0"/>
          <c:showCatName val="0"/>
          <c:showSerName val="0"/>
          <c:showPercent val="0"/>
          <c:showBubbleSize val="0"/>
        </c:dLbls>
        <c:gapWidth val="150"/>
        <c:axId val="1063309216"/>
        <c:axId val="1063309760"/>
      </c:barChart>
      <c:catAx>
        <c:axId val="1063309216"/>
        <c:scaling>
          <c:orientation val="minMax"/>
        </c:scaling>
        <c:delete val="1"/>
        <c:axPos val="b"/>
        <c:majorTickMark val="out"/>
        <c:minorTickMark val="none"/>
        <c:tickLblPos val="nextTo"/>
        <c:crossAx val="1063309760"/>
        <c:crosses val="autoZero"/>
        <c:auto val="1"/>
        <c:lblAlgn val="ctr"/>
        <c:lblOffset val="100"/>
        <c:noMultiLvlLbl val="0"/>
      </c:catAx>
      <c:valAx>
        <c:axId val="106330976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3309216"/>
        <c:crosses val="autoZero"/>
        <c:crossBetween val="between"/>
      </c:valAx>
      <c:spPr>
        <a:noFill/>
        <a:ln w="25400">
          <a:noFill/>
        </a:ln>
      </c:spPr>
    </c:plotArea>
    <c:legend>
      <c:legendPos val="r"/>
      <c:layout>
        <c:manualLayout>
          <c:xMode val="edge"/>
          <c:yMode val="edge"/>
          <c:x val="0.20317245964307232"/>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2903363715"/>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01'!$L$82:$L$83</c:f>
              <c:strCache>
                <c:ptCount val="2"/>
                <c:pt idx="0">
                  <c:v>19.0%</c:v>
                </c:pt>
                <c:pt idx="1">
                  <c:v>81.0%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BA2-4D03-B14D-539A9D66C3E0}"/>
              </c:ext>
            </c:extLst>
          </c:dPt>
          <c:dPt>
            <c:idx val="1"/>
            <c:bubble3D val="0"/>
            <c:extLst>
              <c:ext xmlns:c16="http://schemas.microsoft.com/office/drawing/2014/chart" uri="{C3380CC4-5D6E-409C-BE32-E72D297353CC}">
                <c16:uniqueId val="{00000002-DBA2-4D03-B14D-539A9D66C3E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01'!$L$82:$L$83</c:f>
              <c:numCache>
                <c:formatCode>0.0%</c:formatCode>
                <c:ptCount val="2"/>
                <c:pt idx="0">
                  <c:v>0.19019673713155474</c:v>
                </c:pt>
                <c:pt idx="1">
                  <c:v>0.80980326286844528</c:v>
                </c:pt>
              </c:numCache>
            </c:numRef>
          </c:val>
          <c:extLst>
            <c:ext xmlns:c16="http://schemas.microsoft.com/office/drawing/2014/chart" uri="{C3380CC4-5D6E-409C-BE32-E72D297353CC}">
              <c16:uniqueId val="{00000003-DBA2-4D03-B14D-539A9D66C3E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10'!$L$80:$L$81</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7AB-4738-9E5E-0C57BC0A85C3}"/>
              </c:ext>
            </c:extLst>
          </c:dPt>
          <c:dPt>
            <c:idx val="1"/>
            <c:bubble3D val="0"/>
            <c:extLst>
              <c:ext xmlns:c16="http://schemas.microsoft.com/office/drawing/2014/chart" uri="{C3380CC4-5D6E-409C-BE32-E72D297353CC}">
                <c16:uniqueId val="{00000002-B7AB-4738-9E5E-0C57BC0A85C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10'!$L$80:$L$81</c:f>
              <c:numCache>
                <c:formatCode>0.0%</c:formatCode>
                <c:ptCount val="2"/>
                <c:pt idx="0">
                  <c:v>0</c:v>
                </c:pt>
                <c:pt idx="1">
                  <c:v>1</c:v>
                </c:pt>
              </c:numCache>
            </c:numRef>
          </c:val>
          <c:extLst>
            <c:ext xmlns:c16="http://schemas.microsoft.com/office/drawing/2014/chart" uri="{C3380CC4-5D6E-409C-BE32-E72D297353CC}">
              <c16:uniqueId val="{00000003-B7AB-4738-9E5E-0C57BC0A85C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28B2-44FA-A31E-E6E25909C215}"/>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11'!$K$26</c:f>
              <c:numCache>
                <c:formatCode>#,##0</c:formatCode>
                <c:ptCount val="1"/>
                <c:pt idx="0">
                  <c:v>5497505</c:v>
                </c:pt>
              </c:numCache>
            </c:numRef>
          </c:val>
          <c:extLst>
            <c:ext xmlns:c16="http://schemas.microsoft.com/office/drawing/2014/chart" uri="{C3380CC4-5D6E-409C-BE32-E72D297353CC}">
              <c16:uniqueId val="{00000002-28B2-44FA-A31E-E6E25909C215}"/>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28B2-44FA-A31E-E6E25909C215}"/>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11'!$K$46</c:f>
              <c:numCache>
                <c:formatCode>#,##0</c:formatCode>
                <c:ptCount val="1"/>
                <c:pt idx="0">
                  <c:v>5497505</c:v>
                </c:pt>
              </c:numCache>
            </c:numRef>
          </c:val>
          <c:extLst>
            <c:ext xmlns:c16="http://schemas.microsoft.com/office/drawing/2014/chart" uri="{C3380CC4-5D6E-409C-BE32-E72D297353CC}">
              <c16:uniqueId val="{00000005-28B2-44FA-A31E-E6E25909C215}"/>
            </c:ext>
          </c:extLst>
        </c:ser>
        <c:dLbls>
          <c:showLegendKey val="0"/>
          <c:showVal val="0"/>
          <c:showCatName val="0"/>
          <c:showSerName val="0"/>
          <c:showPercent val="0"/>
          <c:showBubbleSize val="0"/>
        </c:dLbls>
        <c:gapWidth val="150"/>
        <c:axId val="1063302144"/>
        <c:axId val="1063296704"/>
      </c:barChart>
      <c:catAx>
        <c:axId val="1063302144"/>
        <c:scaling>
          <c:orientation val="minMax"/>
        </c:scaling>
        <c:delete val="1"/>
        <c:axPos val="b"/>
        <c:majorTickMark val="out"/>
        <c:minorTickMark val="none"/>
        <c:tickLblPos val="nextTo"/>
        <c:crossAx val="1063296704"/>
        <c:crosses val="autoZero"/>
        <c:auto val="1"/>
        <c:lblAlgn val="ctr"/>
        <c:lblOffset val="100"/>
        <c:noMultiLvlLbl val="0"/>
      </c:catAx>
      <c:valAx>
        <c:axId val="106329670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3302144"/>
        <c:crosses val="autoZero"/>
        <c:crossBetween val="between"/>
      </c:valAx>
      <c:spPr>
        <a:noFill/>
        <a:ln w="25400">
          <a:noFill/>
        </a:ln>
      </c:spPr>
    </c:plotArea>
    <c:legend>
      <c:legendPos val="r"/>
      <c:layout>
        <c:manualLayout>
          <c:xMode val="edge"/>
          <c:yMode val="edge"/>
          <c:x val="0.20317245964307232"/>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11'!$L$78:$L$79</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F14-4D41-8B83-C99DE978627C}"/>
              </c:ext>
            </c:extLst>
          </c:dPt>
          <c:dPt>
            <c:idx val="1"/>
            <c:bubble3D val="0"/>
            <c:extLst>
              <c:ext xmlns:c16="http://schemas.microsoft.com/office/drawing/2014/chart" uri="{C3380CC4-5D6E-409C-BE32-E72D297353CC}">
                <c16:uniqueId val="{00000002-FF14-4D41-8B83-C99DE978627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11'!$L$78:$L$79</c:f>
              <c:numCache>
                <c:formatCode>0.0%</c:formatCode>
                <c:ptCount val="2"/>
                <c:pt idx="0">
                  <c:v>0</c:v>
                </c:pt>
                <c:pt idx="1">
                  <c:v>1</c:v>
                </c:pt>
              </c:numCache>
            </c:numRef>
          </c:val>
          <c:extLst>
            <c:ext xmlns:c16="http://schemas.microsoft.com/office/drawing/2014/chart" uri="{C3380CC4-5D6E-409C-BE32-E72D297353CC}">
              <c16:uniqueId val="{00000003-FF14-4D41-8B83-C99DE97862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D107-4120-83C6-DD803696FED8}"/>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12'!$K$27</c:f>
              <c:numCache>
                <c:formatCode>#,##0</c:formatCode>
                <c:ptCount val="1"/>
                <c:pt idx="0">
                  <c:v>33862090</c:v>
                </c:pt>
              </c:numCache>
            </c:numRef>
          </c:val>
          <c:extLst>
            <c:ext xmlns:c16="http://schemas.microsoft.com/office/drawing/2014/chart" uri="{C3380CC4-5D6E-409C-BE32-E72D297353CC}">
              <c16:uniqueId val="{00000002-D107-4120-83C6-DD803696FED8}"/>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D107-4120-83C6-DD803696FED8}"/>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12'!$K$48</c:f>
              <c:numCache>
                <c:formatCode>#,##0</c:formatCode>
                <c:ptCount val="1"/>
                <c:pt idx="0">
                  <c:v>33862090</c:v>
                </c:pt>
              </c:numCache>
            </c:numRef>
          </c:val>
          <c:extLst>
            <c:ext xmlns:c16="http://schemas.microsoft.com/office/drawing/2014/chart" uri="{C3380CC4-5D6E-409C-BE32-E72D297353CC}">
              <c16:uniqueId val="{00000005-D107-4120-83C6-DD803696FED8}"/>
            </c:ext>
          </c:extLst>
        </c:ser>
        <c:dLbls>
          <c:showLegendKey val="0"/>
          <c:showVal val="0"/>
          <c:showCatName val="0"/>
          <c:showSerName val="0"/>
          <c:showPercent val="0"/>
          <c:showBubbleSize val="0"/>
        </c:dLbls>
        <c:gapWidth val="150"/>
        <c:axId val="1063299968"/>
        <c:axId val="1063300512"/>
      </c:barChart>
      <c:catAx>
        <c:axId val="1063299968"/>
        <c:scaling>
          <c:orientation val="minMax"/>
        </c:scaling>
        <c:delete val="1"/>
        <c:axPos val="b"/>
        <c:majorTickMark val="out"/>
        <c:minorTickMark val="none"/>
        <c:tickLblPos val="nextTo"/>
        <c:crossAx val="1063300512"/>
        <c:crosses val="autoZero"/>
        <c:auto val="1"/>
        <c:lblAlgn val="ctr"/>
        <c:lblOffset val="100"/>
        <c:noMultiLvlLbl val="0"/>
      </c:catAx>
      <c:valAx>
        <c:axId val="1063300512"/>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3299968"/>
        <c:crosses val="autoZero"/>
        <c:crossBetween val="between"/>
      </c:valAx>
      <c:spPr>
        <a:noFill/>
        <a:ln w="25400">
          <a:noFill/>
        </a:ln>
      </c:spPr>
    </c:plotArea>
    <c:legend>
      <c:legendPos val="r"/>
      <c:layout>
        <c:manualLayout>
          <c:xMode val="edge"/>
          <c:yMode val="edge"/>
          <c:x val="0.20317245964307232"/>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12'!$L$80:$L$81</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B8B-47E6-8DB9-BE908747B15E}"/>
              </c:ext>
            </c:extLst>
          </c:dPt>
          <c:dPt>
            <c:idx val="1"/>
            <c:bubble3D val="0"/>
            <c:extLst>
              <c:ext xmlns:c16="http://schemas.microsoft.com/office/drawing/2014/chart" uri="{C3380CC4-5D6E-409C-BE32-E72D297353CC}">
                <c16:uniqueId val="{00000002-DB8B-47E6-8DB9-BE908747B15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12'!$L$80:$L$81</c:f>
              <c:numCache>
                <c:formatCode>0.0%</c:formatCode>
                <c:ptCount val="2"/>
                <c:pt idx="0">
                  <c:v>0</c:v>
                </c:pt>
                <c:pt idx="1">
                  <c:v>1</c:v>
                </c:pt>
              </c:numCache>
            </c:numRef>
          </c:val>
          <c:extLst>
            <c:ext xmlns:c16="http://schemas.microsoft.com/office/drawing/2014/chart" uri="{C3380CC4-5D6E-409C-BE32-E72D297353CC}">
              <c16:uniqueId val="{00000003-DB8B-47E6-8DB9-BE908747B15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43E8-4B74-9CDB-4EF1DAD98B2D}"/>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13'!$K$27</c:f>
              <c:numCache>
                <c:formatCode>#,##0</c:formatCode>
                <c:ptCount val="1"/>
                <c:pt idx="0">
                  <c:v>9905299420</c:v>
                </c:pt>
              </c:numCache>
            </c:numRef>
          </c:val>
          <c:extLst>
            <c:ext xmlns:c16="http://schemas.microsoft.com/office/drawing/2014/chart" uri="{C3380CC4-5D6E-409C-BE32-E72D297353CC}">
              <c16:uniqueId val="{00000002-43E8-4B74-9CDB-4EF1DAD98B2D}"/>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43E8-4B74-9CDB-4EF1DAD98B2D}"/>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13'!$K$47</c:f>
              <c:numCache>
                <c:formatCode>#,##0</c:formatCode>
                <c:ptCount val="1"/>
                <c:pt idx="0">
                  <c:v>6345300</c:v>
                </c:pt>
              </c:numCache>
            </c:numRef>
          </c:val>
          <c:extLst>
            <c:ext xmlns:c16="http://schemas.microsoft.com/office/drawing/2014/chart" uri="{C3380CC4-5D6E-409C-BE32-E72D297353CC}">
              <c16:uniqueId val="{00000005-43E8-4B74-9CDB-4EF1DAD98B2D}"/>
            </c:ext>
          </c:extLst>
        </c:ser>
        <c:dLbls>
          <c:showLegendKey val="0"/>
          <c:showVal val="0"/>
          <c:showCatName val="0"/>
          <c:showSerName val="0"/>
          <c:showPercent val="0"/>
          <c:showBubbleSize val="0"/>
        </c:dLbls>
        <c:gapWidth val="150"/>
        <c:axId val="1063305952"/>
        <c:axId val="1064788656"/>
      </c:barChart>
      <c:catAx>
        <c:axId val="1063305952"/>
        <c:scaling>
          <c:orientation val="minMax"/>
        </c:scaling>
        <c:delete val="1"/>
        <c:axPos val="b"/>
        <c:majorTickMark val="out"/>
        <c:minorTickMark val="none"/>
        <c:tickLblPos val="nextTo"/>
        <c:crossAx val="1064788656"/>
        <c:crosses val="autoZero"/>
        <c:auto val="1"/>
        <c:lblAlgn val="ctr"/>
        <c:lblOffset val="100"/>
        <c:noMultiLvlLbl val="0"/>
      </c:catAx>
      <c:valAx>
        <c:axId val="106478865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3305952"/>
        <c:crosses val="autoZero"/>
        <c:crossBetween val="between"/>
      </c:valAx>
      <c:spPr>
        <a:noFill/>
        <a:ln w="25400">
          <a:noFill/>
        </a:ln>
      </c:spPr>
    </c:plotArea>
    <c:legend>
      <c:legendPos val="r"/>
      <c:layout>
        <c:manualLayout>
          <c:xMode val="edge"/>
          <c:yMode val="edge"/>
          <c:x val="0.20317245964307232"/>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13'!$L$79:$L$80</c:f>
              <c:strCache>
                <c:ptCount val="2"/>
                <c:pt idx="0">
                  <c:v>99.9%</c:v>
                </c:pt>
                <c:pt idx="1">
                  <c:v>0.1%</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73F-42F2-A70F-37124A6C6C5E}"/>
              </c:ext>
            </c:extLst>
          </c:dPt>
          <c:dPt>
            <c:idx val="1"/>
            <c:bubble3D val="0"/>
            <c:extLst>
              <c:ext xmlns:c16="http://schemas.microsoft.com/office/drawing/2014/chart" uri="{C3380CC4-5D6E-409C-BE32-E72D297353CC}">
                <c16:uniqueId val="{00000002-C73F-42F2-A70F-37124A6C6C5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13'!$L$79:$L$80</c:f>
              <c:numCache>
                <c:formatCode>0.0%</c:formatCode>
                <c:ptCount val="2"/>
                <c:pt idx="0">
                  <c:v>0.99935940351412411</c:v>
                </c:pt>
                <c:pt idx="1">
                  <c:v>6.4059648587584043E-4</c:v>
                </c:pt>
              </c:numCache>
            </c:numRef>
          </c:val>
          <c:extLst>
            <c:ext xmlns:c16="http://schemas.microsoft.com/office/drawing/2014/chart" uri="{C3380CC4-5D6E-409C-BE32-E72D297353CC}">
              <c16:uniqueId val="{00000003-C73F-42F2-A70F-37124A6C6C5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E528-4B51-B040-E2DC77CA5722}"/>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E528-4B51-B040-E2DC77CA5722}"/>
            </c:ext>
          </c:extLst>
        </c:ser>
        <c:ser>
          <c:idx val="1"/>
          <c:order val="1"/>
          <c:tx>
            <c:v>Chi phí sau DGH</c:v>
          </c:tx>
          <c:invertIfNegative val="0"/>
          <c:dPt>
            <c:idx val="0"/>
            <c:invertIfNegative val="0"/>
            <c:bubble3D val="0"/>
            <c:extLst>
              <c:ext xmlns:c16="http://schemas.microsoft.com/office/drawing/2014/chart" uri="{C3380CC4-5D6E-409C-BE32-E72D297353CC}">
                <c16:uniqueId val="{00000002-E528-4B51-B040-E2DC77CA5722}"/>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E528-4B51-B040-E2DC77CA5722}"/>
            </c:ext>
          </c:extLst>
        </c:ser>
        <c:dLbls>
          <c:showLegendKey val="0"/>
          <c:showVal val="0"/>
          <c:showCatName val="0"/>
          <c:showSerName val="0"/>
          <c:showPercent val="0"/>
          <c:showBubbleSize val="0"/>
        </c:dLbls>
        <c:gapWidth val="150"/>
        <c:axId val="-178593136"/>
        <c:axId val="-178582256"/>
      </c:barChart>
      <c:catAx>
        <c:axId val="-1785931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8582256"/>
        <c:crosses val="autoZero"/>
        <c:auto val="1"/>
        <c:lblAlgn val="ctr"/>
        <c:lblOffset val="100"/>
        <c:tickLblSkip val="1"/>
        <c:tickMarkSkip val="1"/>
        <c:noMultiLvlLbl val="0"/>
      </c:catAx>
      <c:valAx>
        <c:axId val="-17858225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8593136"/>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C01F-482C-8167-4971F1CD5738}"/>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C01F-482C-8167-4971F1CD5738}"/>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C01F-482C-8167-4971F1CD573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33C5-4820-AA97-2D0824FB014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33C5-4820-AA97-2D0824FB0148}"/>
            </c:ext>
          </c:extLst>
        </c:ser>
        <c:ser>
          <c:idx val="1"/>
          <c:order val="1"/>
          <c:tx>
            <c:v>Chi phí sau DGH</c:v>
          </c:tx>
          <c:invertIfNegative val="0"/>
          <c:dPt>
            <c:idx val="0"/>
            <c:invertIfNegative val="0"/>
            <c:bubble3D val="0"/>
            <c:extLst>
              <c:ext xmlns:c16="http://schemas.microsoft.com/office/drawing/2014/chart" uri="{C3380CC4-5D6E-409C-BE32-E72D297353CC}">
                <c16:uniqueId val="{00000002-33C5-4820-AA97-2D0824FB014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33C5-4820-AA97-2D0824FB0148}"/>
            </c:ext>
          </c:extLst>
        </c:ser>
        <c:dLbls>
          <c:showLegendKey val="0"/>
          <c:showVal val="0"/>
          <c:showCatName val="0"/>
          <c:showSerName val="0"/>
          <c:showPercent val="0"/>
          <c:showBubbleSize val="0"/>
        </c:dLbls>
        <c:gapWidth val="150"/>
        <c:axId val="-187844352"/>
        <c:axId val="-187830208"/>
      </c:barChart>
      <c:catAx>
        <c:axId val="-1878443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7830208"/>
        <c:crosses val="autoZero"/>
        <c:auto val="1"/>
        <c:lblAlgn val="ctr"/>
        <c:lblOffset val="100"/>
        <c:tickLblSkip val="1"/>
        <c:tickMarkSkip val="1"/>
        <c:noMultiLvlLbl val="0"/>
      </c:catAx>
      <c:valAx>
        <c:axId val="-187830208"/>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7844352"/>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4807249561"/>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BD5C-4114-8A52-A4E011CBACCE}"/>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02'!$K$25</c:f>
              <c:numCache>
                <c:formatCode>#,##0</c:formatCode>
                <c:ptCount val="1"/>
                <c:pt idx="0">
                  <c:v>25002670</c:v>
                </c:pt>
              </c:numCache>
            </c:numRef>
          </c:val>
          <c:extLst>
            <c:ext xmlns:c16="http://schemas.microsoft.com/office/drawing/2014/chart" uri="{C3380CC4-5D6E-409C-BE32-E72D297353CC}">
              <c16:uniqueId val="{00000002-BD5C-4114-8A52-A4E011CBACC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BD5C-4114-8A52-A4E011CBACCE}"/>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02'!$K$45</c:f>
              <c:numCache>
                <c:formatCode>#,##0</c:formatCode>
                <c:ptCount val="1"/>
                <c:pt idx="0">
                  <c:v>25002670</c:v>
                </c:pt>
              </c:numCache>
            </c:numRef>
          </c:val>
          <c:extLst>
            <c:ext xmlns:c16="http://schemas.microsoft.com/office/drawing/2014/chart" uri="{C3380CC4-5D6E-409C-BE32-E72D297353CC}">
              <c16:uniqueId val="{00000005-BD5C-4114-8A52-A4E011CBACCE}"/>
            </c:ext>
          </c:extLst>
        </c:ser>
        <c:dLbls>
          <c:showLegendKey val="0"/>
          <c:showVal val="0"/>
          <c:showCatName val="0"/>
          <c:showSerName val="0"/>
          <c:showPercent val="0"/>
          <c:showBubbleSize val="0"/>
        </c:dLbls>
        <c:gapWidth val="150"/>
        <c:axId val="956611200"/>
        <c:axId val="956614464"/>
      </c:barChart>
      <c:catAx>
        <c:axId val="956611200"/>
        <c:scaling>
          <c:orientation val="minMax"/>
        </c:scaling>
        <c:delete val="1"/>
        <c:axPos val="b"/>
        <c:majorTickMark val="out"/>
        <c:minorTickMark val="none"/>
        <c:tickLblPos val="nextTo"/>
        <c:crossAx val="956614464"/>
        <c:crosses val="autoZero"/>
        <c:auto val="1"/>
        <c:lblAlgn val="ctr"/>
        <c:lblOffset val="100"/>
        <c:noMultiLvlLbl val="0"/>
      </c:catAx>
      <c:valAx>
        <c:axId val="956614464"/>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956611200"/>
        <c:crosses val="autoZero"/>
        <c:crossBetween val="between"/>
      </c:valAx>
      <c:spPr>
        <a:noFill/>
        <a:ln w="25400">
          <a:noFill/>
        </a:ln>
      </c:spPr>
    </c:plotArea>
    <c:legend>
      <c:legendPos val="r"/>
      <c:layout>
        <c:manualLayout>
          <c:xMode val="edge"/>
          <c:yMode val="edge"/>
          <c:x val="0.20694903791231703"/>
          <c:y val="0.863320376092229"/>
          <c:w val="0.71030238042674576"/>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EB5A-489C-BBF9-8273C4067AED}"/>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EB5A-489C-BBF9-8273C4067AED}"/>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EB5A-489C-BBF9-8273C4067AE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5C17-4FDF-ACD3-25C1758900B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5C17-4FDF-ACD3-25C1758900B5}"/>
            </c:ext>
          </c:extLst>
        </c:ser>
        <c:ser>
          <c:idx val="1"/>
          <c:order val="1"/>
          <c:tx>
            <c:v>Chi phí sau DGH</c:v>
          </c:tx>
          <c:invertIfNegative val="0"/>
          <c:dPt>
            <c:idx val="0"/>
            <c:invertIfNegative val="0"/>
            <c:bubble3D val="0"/>
            <c:extLst>
              <c:ext xmlns:c16="http://schemas.microsoft.com/office/drawing/2014/chart" uri="{C3380CC4-5D6E-409C-BE32-E72D297353CC}">
                <c16:uniqueId val="{00000002-5C17-4FDF-ACD3-25C1758900B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5C17-4FDF-ACD3-25C1758900B5}"/>
            </c:ext>
          </c:extLst>
        </c:ser>
        <c:dLbls>
          <c:showLegendKey val="0"/>
          <c:showVal val="0"/>
          <c:showCatName val="0"/>
          <c:showSerName val="0"/>
          <c:showPercent val="0"/>
          <c:showBubbleSize val="0"/>
        </c:dLbls>
        <c:gapWidth val="150"/>
        <c:axId val="-387072336"/>
        <c:axId val="-387084848"/>
      </c:barChart>
      <c:catAx>
        <c:axId val="-3870723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87084848"/>
        <c:crosses val="autoZero"/>
        <c:auto val="1"/>
        <c:lblAlgn val="ctr"/>
        <c:lblOffset val="100"/>
        <c:tickLblSkip val="1"/>
        <c:tickMarkSkip val="1"/>
        <c:noMultiLvlLbl val="0"/>
      </c:catAx>
      <c:valAx>
        <c:axId val="-387084848"/>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87072336"/>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54DF-4675-AEA2-D090779BB600}"/>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54DF-4675-AEA2-D090779BB600}"/>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54DF-4675-AEA2-D090779BB60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D45C-472B-BD4D-57D6654DDC5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D45C-472B-BD4D-57D6654DDC5B}"/>
            </c:ext>
          </c:extLst>
        </c:ser>
        <c:ser>
          <c:idx val="1"/>
          <c:order val="1"/>
          <c:tx>
            <c:v>Chi phí sau DGH</c:v>
          </c:tx>
          <c:invertIfNegative val="0"/>
          <c:dPt>
            <c:idx val="0"/>
            <c:invertIfNegative val="0"/>
            <c:bubble3D val="0"/>
            <c:extLst>
              <c:ext xmlns:c16="http://schemas.microsoft.com/office/drawing/2014/chart" uri="{C3380CC4-5D6E-409C-BE32-E72D297353CC}">
                <c16:uniqueId val="{00000002-D45C-472B-BD4D-57D6654DDC5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D45C-472B-BD4D-57D6654DDC5B}"/>
            </c:ext>
          </c:extLst>
        </c:ser>
        <c:dLbls>
          <c:showLegendKey val="0"/>
          <c:showVal val="0"/>
          <c:showCatName val="0"/>
          <c:showSerName val="0"/>
          <c:showPercent val="0"/>
          <c:showBubbleSize val="0"/>
        </c:dLbls>
        <c:gapWidth val="150"/>
        <c:axId val="1220671872"/>
        <c:axId val="1220674048"/>
      </c:barChart>
      <c:catAx>
        <c:axId val="12206718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20674048"/>
        <c:crosses val="autoZero"/>
        <c:auto val="1"/>
        <c:lblAlgn val="ctr"/>
        <c:lblOffset val="100"/>
        <c:tickLblSkip val="1"/>
        <c:tickMarkSkip val="1"/>
        <c:noMultiLvlLbl val="0"/>
      </c:catAx>
      <c:valAx>
        <c:axId val="1220674048"/>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20671872"/>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EA9C-4805-BCDE-6F9D97AE7A11}"/>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EA9C-4805-BCDE-6F9D97AE7A11}"/>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EA9C-4805-BCDE-6F9D97AE7A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A8E2-4AE4-8255-6B47E7B79D5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A8E2-4AE4-8255-6B47E7B79D55}"/>
            </c:ext>
          </c:extLst>
        </c:ser>
        <c:ser>
          <c:idx val="1"/>
          <c:order val="1"/>
          <c:tx>
            <c:v>Chi phí sau DGH</c:v>
          </c:tx>
          <c:invertIfNegative val="0"/>
          <c:dPt>
            <c:idx val="0"/>
            <c:invertIfNegative val="0"/>
            <c:bubble3D val="0"/>
            <c:extLst>
              <c:ext xmlns:c16="http://schemas.microsoft.com/office/drawing/2014/chart" uri="{C3380CC4-5D6E-409C-BE32-E72D297353CC}">
                <c16:uniqueId val="{00000002-A8E2-4AE4-8255-6B47E7B79D55}"/>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A8E2-4AE4-8255-6B47E7B79D55}"/>
            </c:ext>
          </c:extLst>
        </c:ser>
        <c:dLbls>
          <c:showLegendKey val="0"/>
          <c:showVal val="0"/>
          <c:showCatName val="0"/>
          <c:showSerName val="0"/>
          <c:showPercent val="0"/>
          <c:showBubbleSize val="0"/>
        </c:dLbls>
        <c:gapWidth val="150"/>
        <c:axId val="-1954927264"/>
        <c:axId val="-1954925632"/>
      </c:barChart>
      <c:catAx>
        <c:axId val="-19549272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4925632"/>
        <c:crosses val="autoZero"/>
        <c:auto val="1"/>
        <c:lblAlgn val="ctr"/>
        <c:lblOffset val="100"/>
        <c:tickLblSkip val="1"/>
        <c:tickMarkSkip val="1"/>
        <c:noMultiLvlLbl val="0"/>
      </c:catAx>
      <c:valAx>
        <c:axId val="-195492563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4927264"/>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B5D1-4447-A9E2-84CC2FAAA136}"/>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B5D1-4447-A9E2-84CC2FAAA136}"/>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B5D1-4447-A9E2-84CC2FAAA13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và sau đơn giản hóa</a:t>
            </a:r>
          </a:p>
        </c:rich>
      </c:tx>
      <c:layout>
        <c:manualLayout>
          <c:xMode val="edge"/>
          <c:yMode val="edge"/>
          <c:x val="0.20098882988463651"/>
          <c:y val="3.1830238726790451E-2"/>
        </c:manualLayout>
      </c:layout>
      <c:overlay val="0"/>
    </c:title>
    <c:autoTitleDeleted val="0"/>
    <c:plotArea>
      <c:layout>
        <c:manualLayout>
          <c:layoutTarget val="inner"/>
          <c:xMode val="edge"/>
          <c:yMode val="edge"/>
          <c:x val="0.2128716301690616"/>
          <c:y val="0.16180371352785147"/>
          <c:w val="0.72607377732083034"/>
          <c:h val="0.62334217506631295"/>
        </c:manualLayout>
      </c:layout>
      <c:barChart>
        <c:barDir val="col"/>
        <c:grouping val="clustered"/>
        <c:varyColors val="0"/>
        <c:ser>
          <c:idx val="0"/>
          <c:order val="0"/>
          <c:tx>
            <c:v>Chi phí hiện tại</c:v>
          </c:tx>
          <c:invertIfNegative val="0"/>
          <c:dPt>
            <c:idx val="0"/>
            <c:invertIfNegative val="0"/>
            <c:bubble3D val="0"/>
            <c:extLst>
              <c:ext xmlns:c16="http://schemas.microsoft.com/office/drawing/2014/chart" uri="{C3380CC4-5D6E-409C-BE32-E72D297353CC}">
                <c16:uniqueId val="{00000000-A027-4102-ABA2-517768113D2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'CHI PHI HIEN TAI'!#REF!</c:f>
              <c:numCache>
                <c:formatCode>General</c:formatCode>
                <c:ptCount val="1"/>
                <c:pt idx="0">
                  <c:v>1</c:v>
                </c:pt>
              </c:numCache>
            </c:numRef>
          </c:val>
          <c:extLst>
            <c:ext xmlns:c16="http://schemas.microsoft.com/office/drawing/2014/chart" uri="{C3380CC4-5D6E-409C-BE32-E72D297353CC}">
              <c16:uniqueId val="{00000001-A027-4102-ABA2-517768113D29}"/>
            </c:ext>
          </c:extLst>
        </c:ser>
        <c:ser>
          <c:idx val="1"/>
          <c:order val="1"/>
          <c:tx>
            <c:v>Chi phí sau DGH</c:v>
          </c:tx>
          <c:invertIfNegative val="0"/>
          <c:dPt>
            <c:idx val="0"/>
            <c:invertIfNegative val="0"/>
            <c:bubble3D val="0"/>
            <c:extLst>
              <c:ext xmlns:c16="http://schemas.microsoft.com/office/drawing/2014/chart" uri="{C3380CC4-5D6E-409C-BE32-E72D297353CC}">
                <c16:uniqueId val="{00000002-A027-4102-ABA2-517768113D2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'[1]CHI PHI THUC HIEN TTHC SAU DGH'!$K$25</c:f>
              <c:numCache>
                <c:formatCode>General</c:formatCode>
                <c:ptCount val="1"/>
                <c:pt idx="0">
                  <c:v>417531250</c:v>
                </c:pt>
              </c:numCache>
            </c:numRef>
          </c:val>
          <c:extLst>
            <c:ext xmlns:c16="http://schemas.microsoft.com/office/drawing/2014/chart" uri="{C3380CC4-5D6E-409C-BE32-E72D297353CC}">
              <c16:uniqueId val="{00000003-A027-4102-ABA2-517768113D29}"/>
            </c:ext>
          </c:extLst>
        </c:ser>
        <c:dLbls>
          <c:showLegendKey val="0"/>
          <c:showVal val="0"/>
          <c:showCatName val="0"/>
          <c:showSerName val="0"/>
          <c:showPercent val="0"/>
          <c:showBubbleSize val="0"/>
        </c:dLbls>
        <c:gapWidth val="150"/>
        <c:axId val="683303056"/>
        <c:axId val="683299792"/>
      </c:barChart>
      <c:catAx>
        <c:axId val="6833030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3299792"/>
        <c:crosses val="autoZero"/>
        <c:auto val="1"/>
        <c:lblAlgn val="ctr"/>
        <c:lblOffset val="100"/>
        <c:tickLblSkip val="1"/>
        <c:tickMarkSkip val="1"/>
        <c:noMultiLvlLbl val="0"/>
      </c:catAx>
      <c:valAx>
        <c:axId val="68329979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3303056"/>
        <c:crosses val="autoZero"/>
        <c:crossBetween val="between"/>
      </c:valAx>
    </c:plotArea>
    <c:legend>
      <c:legendPos val="r"/>
      <c:layout>
        <c:manualLayout>
          <c:xMode val="edge"/>
          <c:yMode val="edge"/>
          <c:x val="0.20462692163479565"/>
          <c:y val="0.86209569957601462"/>
          <c:w val="0.70794307688283153"/>
          <c:h val="7.692558324108689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22" r="0.7500000000000002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vi-VN"/>
              <a:t>Chi phí tuân thủ TTHC còn lại (màu nâu) và Chi phí tuân thủ TTHC cắt giảm được (màu xanh) sau đơn giản hóa</a:t>
            </a:r>
          </a:p>
        </c:rich>
      </c:tx>
      <c:overlay val="0"/>
    </c:title>
    <c:autoTitleDeleted val="0"/>
    <c:view3D>
      <c:rotX val="15"/>
      <c:rotY val="0"/>
      <c:rAngAx val="0"/>
      <c:perspective val="0"/>
    </c:view3D>
    <c:floor>
      <c:thickness val="0"/>
    </c:floor>
    <c:sideWall>
      <c:thickness val="0"/>
    </c:sideWall>
    <c:backWall>
      <c:thickness val="0"/>
    </c:backWall>
    <c:plotArea>
      <c:layout/>
      <c:pie3DChart>
        <c:varyColors val="1"/>
        <c:ser>
          <c:idx val="1"/>
          <c:order val="0"/>
          <c:spPr>
            <a:solidFill>
              <a:schemeClr val="accent2"/>
            </a:solidFill>
          </c:spPr>
          <c:explosion val="25"/>
          <c:dPt>
            <c:idx val="0"/>
            <c:bubble3D val="0"/>
            <c:extLst>
              <c:ext xmlns:c16="http://schemas.microsoft.com/office/drawing/2014/chart" uri="{C3380CC4-5D6E-409C-BE32-E72D297353CC}">
                <c16:uniqueId val="{00000000-3323-4B2A-8029-02A5A6B1FF86}"/>
              </c:ext>
            </c:extLst>
          </c:dPt>
          <c:dPt>
            <c:idx val="1"/>
            <c:bubble3D val="0"/>
            <c:explosion val="50"/>
            <c:spPr>
              <a:solidFill>
                <a:schemeClr val="accent1">
                  <a:lumMod val="60000"/>
                  <a:lumOff val="40000"/>
                </a:schemeClr>
              </a:solidFill>
            </c:spPr>
            <c:extLst>
              <c:ext xmlns:c16="http://schemas.microsoft.com/office/drawing/2014/chart" uri="{C3380CC4-5D6E-409C-BE32-E72D297353CC}">
                <c16:uniqueId val="{00000002-3323-4B2A-8029-02A5A6B1FF86}"/>
              </c:ext>
            </c:extLst>
          </c:dPt>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numRef>
              <c:f>'[1]CHI PHI THUC HIEN TTHC SAU DGH'!$K$26:$K$27</c:f>
              <c:numCache>
                <c:formatCode>General</c:formatCode>
                <c:ptCount val="2"/>
                <c:pt idx="0">
                  <c:v>835062500</c:v>
                </c:pt>
                <c:pt idx="1">
                  <c:v>417531250</c:v>
                </c:pt>
              </c:numCache>
            </c:numRef>
          </c:cat>
          <c:val>
            <c:numRef>
              <c:f>'[1]CHI PHI THUC HIEN TTHC SAU DGH'!$K$26:$K$27</c:f>
              <c:numCache>
                <c:formatCode>General</c:formatCode>
                <c:ptCount val="2"/>
                <c:pt idx="0">
                  <c:v>835062500</c:v>
                </c:pt>
                <c:pt idx="1">
                  <c:v>417531250</c:v>
                </c:pt>
              </c:numCache>
            </c:numRef>
          </c:val>
          <c:extLst>
            <c:ext xmlns:c16="http://schemas.microsoft.com/office/drawing/2014/chart" uri="{C3380CC4-5D6E-409C-BE32-E72D297353CC}">
              <c16:uniqueId val="{00000003-3323-4B2A-8029-02A5A6B1FF8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2903363715"/>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02'!$L$77:$L$78</c:f>
              <c:strCache>
                <c:ptCount val="2"/>
                <c:pt idx="0">
                  <c:v>0.0%</c:v>
                </c:pt>
                <c:pt idx="1">
                  <c:v>100.0%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7E5-4952-B281-630B842552B1}"/>
              </c:ext>
            </c:extLst>
          </c:dPt>
          <c:dPt>
            <c:idx val="1"/>
            <c:bubble3D val="0"/>
            <c:extLst>
              <c:ext xmlns:c16="http://schemas.microsoft.com/office/drawing/2014/chart" uri="{C3380CC4-5D6E-409C-BE32-E72D297353CC}">
                <c16:uniqueId val="{00000002-57E5-4952-B281-630B842552B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02'!$L$77:$L$78</c:f>
              <c:numCache>
                <c:formatCode>0.0%</c:formatCode>
                <c:ptCount val="2"/>
                <c:pt idx="0">
                  <c:v>0</c:v>
                </c:pt>
                <c:pt idx="1">
                  <c:v>1</c:v>
                </c:pt>
              </c:numCache>
            </c:numRef>
          </c:val>
          <c:extLst>
            <c:ext xmlns:c16="http://schemas.microsoft.com/office/drawing/2014/chart" uri="{C3380CC4-5D6E-409C-BE32-E72D297353CC}">
              <c16:uniqueId val="{00000003-57E5-4952-B281-630B842552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8202-42FC-BA1E-5726A8CAEBE9}"/>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03'!$K$26</c:f>
              <c:numCache>
                <c:formatCode>#,##0</c:formatCode>
                <c:ptCount val="1"/>
                <c:pt idx="0">
                  <c:v>12541335</c:v>
                </c:pt>
              </c:numCache>
            </c:numRef>
          </c:val>
          <c:extLst>
            <c:ext xmlns:c16="http://schemas.microsoft.com/office/drawing/2014/chart" uri="{C3380CC4-5D6E-409C-BE32-E72D297353CC}">
              <c16:uniqueId val="{00000002-8202-42FC-BA1E-5726A8CAEBE9}"/>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8202-42FC-BA1E-5726A8CAEBE9}"/>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03'!$K$46</c:f>
              <c:numCache>
                <c:formatCode>#,##0</c:formatCode>
                <c:ptCount val="1"/>
                <c:pt idx="0">
                  <c:v>10685745</c:v>
                </c:pt>
              </c:numCache>
            </c:numRef>
          </c:val>
          <c:extLst>
            <c:ext xmlns:c16="http://schemas.microsoft.com/office/drawing/2014/chart" uri="{C3380CC4-5D6E-409C-BE32-E72D297353CC}">
              <c16:uniqueId val="{00000005-8202-42FC-BA1E-5726A8CAEBE9}"/>
            </c:ext>
          </c:extLst>
        </c:ser>
        <c:dLbls>
          <c:showLegendKey val="0"/>
          <c:showVal val="0"/>
          <c:showCatName val="0"/>
          <c:showSerName val="0"/>
          <c:showPercent val="0"/>
          <c:showBubbleSize val="0"/>
        </c:dLbls>
        <c:gapWidth val="150"/>
        <c:axId val="956607936"/>
        <c:axId val="892970336"/>
      </c:barChart>
      <c:catAx>
        <c:axId val="956607936"/>
        <c:scaling>
          <c:orientation val="minMax"/>
        </c:scaling>
        <c:delete val="1"/>
        <c:axPos val="b"/>
        <c:majorTickMark val="out"/>
        <c:minorTickMark val="none"/>
        <c:tickLblPos val="nextTo"/>
        <c:crossAx val="892970336"/>
        <c:crosses val="autoZero"/>
        <c:auto val="1"/>
        <c:lblAlgn val="ctr"/>
        <c:lblOffset val="100"/>
        <c:noMultiLvlLbl val="0"/>
      </c:catAx>
      <c:valAx>
        <c:axId val="89297033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956607936"/>
        <c:crosses val="autoZero"/>
        <c:crossBetween val="between"/>
      </c:valAx>
      <c:spPr>
        <a:noFill/>
        <a:ln w="25400">
          <a:noFill/>
        </a:ln>
      </c:spPr>
    </c:plotArea>
    <c:legend>
      <c:legendPos val="r"/>
      <c:layout>
        <c:manualLayout>
          <c:xMode val="edge"/>
          <c:yMode val="edge"/>
          <c:x val="0.2058111205756272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03'!$L$78:$L$79</c:f>
              <c:strCache>
                <c:ptCount val="2"/>
                <c:pt idx="0">
                  <c:v>14.8%</c:v>
                </c:pt>
                <c:pt idx="1">
                  <c:v>85.2%</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D78-4717-AC74-FC72256E7B40}"/>
              </c:ext>
            </c:extLst>
          </c:dPt>
          <c:dPt>
            <c:idx val="1"/>
            <c:bubble3D val="0"/>
            <c:extLst>
              <c:ext xmlns:c16="http://schemas.microsoft.com/office/drawing/2014/chart" uri="{C3380CC4-5D6E-409C-BE32-E72D297353CC}">
                <c16:uniqueId val="{00000002-8D78-4717-AC74-FC72256E7B4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03'!$L$78:$L$79</c:f>
              <c:numCache>
                <c:formatCode>0.0%</c:formatCode>
                <c:ptCount val="2"/>
                <c:pt idx="0">
                  <c:v>0.1479579327081208</c:v>
                </c:pt>
                <c:pt idx="1">
                  <c:v>0.85204206729187926</c:v>
                </c:pt>
              </c:numCache>
            </c:numRef>
          </c:val>
          <c:extLst>
            <c:ext xmlns:c16="http://schemas.microsoft.com/office/drawing/2014/chart" uri="{C3380CC4-5D6E-409C-BE32-E72D297353CC}">
              <c16:uniqueId val="{00000003-8D78-4717-AC74-FC72256E7B4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7647-4527-8A85-E6339FEAF631}"/>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04'!$K$27</c:f>
              <c:numCache>
                <c:formatCode>#,##0</c:formatCode>
                <c:ptCount val="1"/>
                <c:pt idx="0">
                  <c:v>20292960</c:v>
                </c:pt>
              </c:numCache>
            </c:numRef>
          </c:val>
          <c:extLst>
            <c:ext xmlns:c16="http://schemas.microsoft.com/office/drawing/2014/chart" uri="{C3380CC4-5D6E-409C-BE32-E72D297353CC}">
              <c16:uniqueId val="{00000002-7647-4527-8A85-E6339FEAF631}"/>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7647-4527-8A85-E6339FEAF631}"/>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04'!$K$46</c:f>
              <c:numCache>
                <c:formatCode>#,##0</c:formatCode>
                <c:ptCount val="1"/>
                <c:pt idx="0">
                  <c:v>12870600</c:v>
                </c:pt>
              </c:numCache>
            </c:numRef>
          </c:val>
          <c:extLst>
            <c:ext xmlns:c16="http://schemas.microsoft.com/office/drawing/2014/chart" uri="{C3380CC4-5D6E-409C-BE32-E72D297353CC}">
              <c16:uniqueId val="{00000005-7647-4527-8A85-E6339FEAF631}"/>
            </c:ext>
          </c:extLst>
        </c:ser>
        <c:dLbls>
          <c:showLegendKey val="0"/>
          <c:showVal val="0"/>
          <c:showCatName val="0"/>
          <c:showSerName val="0"/>
          <c:showPercent val="0"/>
          <c:showBubbleSize val="0"/>
        </c:dLbls>
        <c:gapWidth val="150"/>
        <c:axId val="1061545424"/>
        <c:axId val="1061538896"/>
      </c:barChart>
      <c:catAx>
        <c:axId val="1061545424"/>
        <c:scaling>
          <c:orientation val="minMax"/>
        </c:scaling>
        <c:delete val="1"/>
        <c:axPos val="b"/>
        <c:majorTickMark val="out"/>
        <c:minorTickMark val="none"/>
        <c:tickLblPos val="nextTo"/>
        <c:crossAx val="1061538896"/>
        <c:crosses val="autoZero"/>
        <c:auto val="1"/>
        <c:lblAlgn val="ctr"/>
        <c:lblOffset val="100"/>
        <c:noMultiLvlLbl val="0"/>
      </c:catAx>
      <c:valAx>
        <c:axId val="1061538896"/>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1545424"/>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400" b="1" i="0" u="none" strike="noStrike" baseline="0">
                <a:solidFill>
                  <a:srgbClr val="000000"/>
                </a:solidFill>
                <a:latin typeface="Times New Roman"/>
                <a:cs typeface="Times New Roman"/>
              </a:rPr>
              <a:t>Chi phí tuân thủ TTHC còn lại (màu </a:t>
            </a:r>
            <a:r>
              <a:rPr lang="en-US" sz="1400" b="1" i="0" u="none" strike="noStrike" baseline="0">
                <a:solidFill>
                  <a:srgbClr val="000000"/>
                </a:solidFill>
                <a:latin typeface="Cambria"/>
                <a:cs typeface="Times New Roman"/>
              </a:rPr>
              <a:t>đỏ</a:t>
            </a:r>
            <a:r>
              <a:rPr lang="en-US" sz="1400" b="1" i="0" u="none" strike="noStrike" baseline="0">
                <a:solidFill>
                  <a:srgbClr val="000000"/>
                </a:solidFill>
                <a:latin typeface="Times New Roman"/>
                <a:cs typeface="Times New Roman"/>
              </a:rPr>
              <a:t>) và Chi phí tuân thủ TTHC cắt giảm được (màu xanh) sau đơn giản hóa</a:t>
            </a:r>
            <a:r>
              <a:rPr lang="en-US" sz="1400" b="1" i="0" u="none" strike="noStrike" baseline="0">
                <a:solidFill>
                  <a:srgbClr val="000000"/>
                </a:solidFill>
                <a:latin typeface="Cambria"/>
                <a:cs typeface="Times New Roman"/>
              </a:rPr>
              <a:t> hoặc dự kiến sửa đổi, bổ sung</a:t>
            </a:r>
            <a:endParaRPr lang="en-US" sz="1400" b="1" i="0" u="none" strike="noStrike" baseline="0">
              <a:solidFill>
                <a:srgbClr val="000000"/>
              </a:solidFill>
              <a:latin typeface="Cambria"/>
            </a:endParaRPr>
          </a:p>
        </c:rich>
      </c:tx>
      <c:layout>
        <c:manualLayout>
          <c:xMode val="edge"/>
          <c:yMode val="edge"/>
          <c:x val="0.12581638376997073"/>
          <c:y val="6.052587512582432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26121372031663"/>
          <c:y val="0.31182904846077109"/>
          <c:w val="0.36543535620052769"/>
          <c:h val="0.39785085493270794"/>
        </c:manualLayout>
      </c:layout>
      <c:pie3DChart>
        <c:varyColors val="1"/>
        <c:ser>
          <c:idx val="0"/>
          <c:order val="0"/>
          <c:tx>
            <c:strRef>
              <c:f>'TTHC 04'!$L$78:$L$79</c:f>
              <c:strCache>
                <c:ptCount val="2"/>
                <c:pt idx="0">
                  <c:v>36.6%</c:v>
                </c:pt>
                <c:pt idx="1">
                  <c:v>63.4%</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621-4FF3-819B-0DCD58E710BE}"/>
              </c:ext>
            </c:extLst>
          </c:dPt>
          <c:dPt>
            <c:idx val="1"/>
            <c:bubble3D val="0"/>
            <c:extLst>
              <c:ext xmlns:c16="http://schemas.microsoft.com/office/drawing/2014/chart" uri="{C3380CC4-5D6E-409C-BE32-E72D297353CC}">
                <c16:uniqueId val="{00000002-7621-4FF3-819B-0DCD58E710B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'TTHC 04'!$L$78:$L$79</c:f>
              <c:numCache>
                <c:formatCode>0.0%</c:formatCode>
                <c:ptCount val="2"/>
                <c:pt idx="0">
                  <c:v>0.36576034250301581</c:v>
                </c:pt>
                <c:pt idx="1">
                  <c:v>0.63423965749698419</c:v>
                </c:pt>
              </c:numCache>
            </c:numRef>
          </c:val>
          <c:extLst>
            <c:ext xmlns:c16="http://schemas.microsoft.com/office/drawing/2014/chart" uri="{C3380CC4-5D6E-409C-BE32-E72D297353CC}">
              <c16:uniqueId val="{00000003-7621-4FF3-819B-0DCD58E710B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vi-VN"/>
              <a:t>Chi phí tuân thủ TTHC hiện tại hoặc dự kiến ban hành mới và sau đơn giản hóa hoặc dự kiến sửa đổi, bổ sung</a:t>
            </a:r>
          </a:p>
        </c:rich>
      </c:tx>
      <c:layout>
        <c:manualLayout>
          <c:xMode val="edge"/>
          <c:yMode val="edge"/>
          <c:x val="0.14168643827173316"/>
          <c:y val="1.5445828765075251E-2"/>
        </c:manualLayout>
      </c:layout>
      <c:overlay val="0"/>
      <c:spPr>
        <a:noFill/>
        <a:ln w="25400">
          <a:noFill/>
        </a:ln>
      </c:spPr>
    </c:title>
    <c:autoTitleDeleted val="0"/>
    <c:plotArea>
      <c:layout>
        <c:manualLayout>
          <c:layoutTarget val="inner"/>
          <c:xMode val="edge"/>
          <c:yMode val="edge"/>
          <c:x val="0.28232189973614774"/>
          <c:y val="0.16296335591086977"/>
          <c:w val="0.65699208443271773"/>
          <c:h val="0.65185342364347909"/>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C99D-4AC1-9B04-CD45E40E6CF6}"/>
              </c:ext>
            </c:extLst>
          </c:dPt>
          <c:dLbls>
            <c:spPr>
              <a:noFill/>
              <a:ln w="25400">
                <a:solidFill>
                  <a:schemeClr val="bg1"/>
                </a:solid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05'!$K$26</c:f>
              <c:numCache>
                <c:formatCode>#,##0</c:formatCode>
                <c:ptCount val="1"/>
                <c:pt idx="0">
                  <c:v>8899420</c:v>
                </c:pt>
              </c:numCache>
            </c:numRef>
          </c:val>
          <c:extLst>
            <c:ext xmlns:c16="http://schemas.microsoft.com/office/drawing/2014/chart" uri="{C3380CC4-5D6E-409C-BE32-E72D297353CC}">
              <c16:uniqueId val="{00000002-C99D-4AC1-9B04-CD45E40E6CF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C99D-4AC1-9B04-CD45E40E6CF6}"/>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'TTHC 05'!$K$46</c:f>
              <c:numCache>
                <c:formatCode>#,##0</c:formatCode>
                <c:ptCount val="1"/>
                <c:pt idx="0">
                  <c:v>8899420</c:v>
                </c:pt>
              </c:numCache>
            </c:numRef>
          </c:val>
          <c:extLst>
            <c:ext xmlns:c16="http://schemas.microsoft.com/office/drawing/2014/chart" uri="{C3380CC4-5D6E-409C-BE32-E72D297353CC}">
              <c16:uniqueId val="{00000005-C99D-4AC1-9B04-CD45E40E6CF6}"/>
            </c:ext>
          </c:extLst>
        </c:ser>
        <c:dLbls>
          <c:showLegendKey val="0"/>
          <c:showVal val="0"/>
          <c:showCatName val="0"/>
          <c:showSerName val="0"/>
          <c:showPercent val="0"/>
          <c:showBubbleSize val="0"/>
        </c:dLbls>
        <c:gapWidth val="150"/>
        <c:axId val="1061536720"/>
        <c:axId val="1061539440"/>
      </c:barChart>
      <c:catAx>
        <c:axId val="1061536720"/>
        <c:scaling>
          <c:orientation val="minMax"/>
        </c:scaling>
        <c:delete val="1"/>
        <c:axPos val="b"/>
        <c:majorTickMark val="out"/>
        <c:minorTickMark val="none"/>
        <c:tickLblPos val="nextTo"/>
        <c:crossAx val="1061539440"/>
        <c:crosses val="autoZero"/>
        <c:auto val="1"/>
        <c:lblAlgn val="ctr"/>
        <c:lblOffset val="100"/>
        <c:noMultiLvlLbl val="0"/>
      </c:catAx>
      <c:valAx>
        <c:axId val="106153944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1536720"/>
        <c:crosses val="autoZero"/>
        <c:crossBetween val="between"/>
      </c:valAx>
      <c:spPr>
        <a:noFill/>
        <a:ln w="25400">
          <a:noFill/>
        </a:ln>
      </c:spPr>
    </c:plotArea>
    <c:legend>
      <c:legendPos val="r"/>
      <c:layout>
        <c:manualLayout>
          <c:xMode val="edge"/>
          <c:yMode val="edge"/>
          <c:x val="0.20449172085679265"/>
          <c:y val="0.863320376092229"/>
          <c:w val="0.71110367800331031"/>
          <c:h val="8.1015316123459247E-2"/>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276225</xdr:rowOff>
    </xdr:from>
    <xdr:to>
      <xdr:col>10</xdr:col>
      <xdr:colOff>285750</xdr:colOff>
      <xdr:row>70</xdr:row>
      <xdr:rowOff>161925</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69</xdr:row>
      <xdr:rowOff>114300</xdr:rowOff>
    </xdr:from>
    <xdr:to>
      <xdr:col>10</xdr:col>
      <xdr:colOff>285750</xdr:colOff>
      <xdr:row>82</xdr:row>
      <xdr:rowOff>171450</xdr:rowOff>
    </xdr:to>
    <xdr:graphicFrame macro="">
      <xdr:nvGraphicFramePr>
        <xdr:cNvPr id="3" name="Chart 1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1123950</xdr:colOff>
      <xdr:row>4</xdr:row>
      <xdr:rowOff>57150</xdr:rowOff>
    </xdr:from>
    <xdr:to>
      <xdr:col>2</xdr:col>
      <xdr:colOff>581025</xdr:colOff>
      <xdr:row>4</xdr:row>
      <xdr:rowOff>57150</xdr:rowOff>
    </xdr:to>
    <xdr:cxnSp macro="">
      <xdr:nvCxnSpPr>
        <xdr:cNvPr id="4" name="AutoShape 144">
          <a:extLst>
            <a:ext uri="{FF2B5EF4-FFF2-40B4-BE49-F238E27FC236}">
              <a16:creationId xmlns:a16="http://schemas.microsoft.com/office/drawing/2014/main" id="{00000000-0008-0000-0000-000004000000}"/>
            </a:ext>
          </a:extLst>
        </xdr:cNvPr>
        <xdr:cNvCxnSpPr>
          <a:cxnSpLocks noChangeShapeType="1"/>
        </xdr:cNvCxnSpPr>
      </xdr:nvCxnSpPr>
      <xdr:spPr bwMode="auto">
        <a:xfrm>
          <a:off x="1581150" y="857250"/>
          <a:ext cx="10191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49</xdr:row>
      <xdr:rowOff>276225</xdr:rowOff>
    </xdr:from>
    <xdr:to>
      <xdr:col>10</xdr:col>
      <xdr:colOff>285750</xdr:colOff>
      <xdr:row>68</xdr:row>
      <xdr:rowOff>161925</xdr:rowOff>
    </xdr:to>
    <xdr:graphicFrame macro="">
      <xdr:nvGraphicFramePr>
        <xdr:cNvPr id="2" name="Chart 4">
          <a:extLst>
            <a:ext uri="{FF2B5EF4-FFF2-40B4-BE49-F238E27FC236}">
              <a16:creationId xmlns:a16="http://schemas.microsoft.com/office/drawing/2014/main" id="{84E2F8CB-EB8D-4CDD-813B-0F32B665D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67</xdr:row>
      <xdr:rowOff>114300</xdr:rowOff>
    </xdr:from>
    <xdr:to>
      <xdr:col>10</xdr:col>
      <xdr:colOff>285750</xdr:colOff>
      <xdr:row>80</xdr:row>
      <xdr:rowOff>171450</xdr:rowOff>
    </xdr:to>
    <xdr:graphicFrame macro="">
      <xdr:nvGraphicFramePr>
        <xdr:cNvPr id="3" name="Chart 11">
          <a:extLst>
            <a:ext uri="{FF2B5EF4-FFF2-40B4-BE49-F238E27FC236}">
              <a16:creationId xmlns:a16="http://schemas.microsoft.com/office/drawing/2014/main" id="{E3F2DDB6-F14E-49D9-81F3-491EC80E7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8E0E75AD-E586-424C-9276-992DAD6FF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99743FEA-880B-4E6C-880A-35A9ADB56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49</xdr:row>
      <xdr:rowOff>276225</xdr:rowOff>
    </xdr:from>
    <xdr:to>
      <xdr:col>10</xdr:col>
      <xdr:colOff>285750</xdr:colOff>
      <xdr:row>68</xdr:row>
      <xdr:rowOff>161925</xdr:rowOff>
    </xdr:to>
    <xdr:graphicFrame macro="">
      <xdr:nvGraphicFramePr>
        <xdr:cNvPr id="2" name="Chart 4">
          <a:extLst>
            <a:ext uri="{FF2B5EF4-FFF2-40B4-BE49-F238E27FC236}">
              <a16:creationId xmlns:a16="http://schemas.microsoft.com/office/drawing/2014/main" id="{E87D29CC-6BA2-4C2A-9650-F4266C3F9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67</xdr:row>
      <xdr:rowOff>114300</xdr:rowOff>
    </xdr:from>
    <xdr:to>
      <xdr:col>10</xdr:col>
      <xdr:colOff>285750</xdr:colOff>
      <xdr:row>80</xdr:row>
      <xdr:rowOff>171450</xdr:rowOff>
    </xdr:to>
    <xdr:graphicFrame macro="">
      <xdr:nvGraphicFramePr>
        <xdr:cNvPr id="3" name="Chart 11">
          <a:extLst>
            <a:ext uri="{FF2B5EF4-FFF2-40B4-BE49-F238E27FC236}">
              <a16:creationId xmlns:a16="http://schemas.microsoft.com/office/drawing/2014/main" id="{0D1987F2-18F6-4FA1-A4CA-A6A3625A7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48</xdr:row>
      <xdr:rowOff>276225</xdr:rowOff>
    </xdr:from>
    <xdr:to>
      <xdr:col>10</xdr:col>
      <xdr:colOff>285750</xdr:colOff>
      <xdr:row>67</xdr:row>
      <xdr:rowOff>161925</xdr:rowOff>
    </xdr:to>
    <xdr:graphicFrame macro="">
      <xdr:nvGraphicFramePr>
        <xdr:cNvPr id="2" name="Chart 4">
          <a:extLst>
            <a:ext uri="{FF2B5EF4-FFF2-40B4-BE49-F238E27FC236}">
              <a16:creationId xmlns:a16="http://schemas.microsoft.com/office/drawing/2014/main" id="{59473857-7289-4CF0-9992-F0B0EB956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66</xdr:row>
      <xdr:rowOff>114300</xdr:rowOff>
    </xdr:from>
    <xdr:to>
      <xdr:col>10</xdr:col>
      <xdr:colOff>285750</xdr:colOff>
      <xdr:row>79</xdr:row>
      <xdr:rowOff>171450</xdr:rowOff>
    </xdr:to>
    <xdr:graphicFrame macro="">
      <xdr:nvGraphicFramePr>
        <xdr:cNvPr id="3" name="Chart 11">
          <a:extLst>
            <a:ext uri="{FF2B5EF4-FFF2-40B4-BE49-F238E27FC236}">
              <a16:creationId xmlns:a16="http://schemas.microsoft.com/office/drawing/2014/main" id="{A24DDFD8-8930-44DF-A41C-EE82A165D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37</xdr:row>
      <xdr:rowOff>0</xdr:rowOff>
    </xdr:from>
    <xdr:to>
      <xdr:col>9</xdr:col>
      <xdr:colOff>285750</xdr:colOff>
      <xdr:row>55</xdr:row>
      <xdr:rowOff>161925</xdr:rowOff>
    </xdr:to>
    <xdr:graphicFrame macro="">
      <xdr:nvGraphicFramePr>
        <xdr:cNvPr id="2" name="Chart 4">
          <a:extLst>
            <a:ext uri="{FF2B5EF4-FFF2-40B4-BE49-F238E27FC236}">
              <a16:creationId xmlns:a16="http://schemas.microsoft.com/office/drawing/2014/main" id="{BBCC9273-255D-4C01-967C-34539135E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55</xdr:row>
      <xdr:rowOff>180975</xdr:rowOff>
    </xdr:from>
    <xdr:to>
      <xdr:col>10</xdr:col>
      <xdr:colOff>0</xdr:colOff>
      <xdr:row>70</xdr:row>
      <xdr:rowOff>57150</xdr:rowOff>
    </xdr:to>
    <xdr:graphicFrame macro="">
      <xdr:nvGraphicFramePr>
        <xdr:cNvPr id="3" name="Chart 9">
          <a:extLst>
            <a:ext uri="{FF2B5EF4-FFF2-40B4-BE49-F238E27FC236}">
              <a16:creationId xmlns:a16="http://schemas.microsoft.com/office/drawing/2014/main" id="{C00C58F9-BE40-496C-9100-F16E40A40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56</xdr:row>
      <xdr:rowOff>0</xdr:rowOff>
    </xdr:from>
    <xdr:to>
      <xdr:col>9</xdr:col>
      <xdr:colOff>285750</xdr:colOff>
      <xdr:row>74</xdr:row>
      <xdr:rowOff>161925</xdr:rowOff>
    </xdr:to>
    <xdr:graphicFrame macro="">
      <xdr:nvGraphicFramePr>
        <xdr:cNvPr id="2" name="Chart 4">
          <a:extLst>
            <a:ext uri="{FF2B5EF4-FFF2-40B4-BE49-F238E27FC236}">
              <a16:creationId xmlns:a16="http://schemas.microsoft.com/office/drawing/2014/main" id="{9968F768-60E0-4EB3-B090-2D54C40A6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74</xdr:row>
      <xdr:rowOff>180975</xdr:rowOff>
    </xdr:from>
    <xdr:to>
      <xdr:col>10</xdr:col>
      <xdr:colOff>0</xdr:colOff>
      <xdr:row>89</xdr:row>
      <xdr:rowOff>57150</xdr:rowOff>
    </xdr:to>
    <xdr:graphicFrame macro="">
      <xdr:nvGraphicFramePr>
        <xdr:cNvPr id="3" name="Chart 9">
          <a:extLst>
            <a:ext uri="{FF2B5EF4-FFF2-40B4-BE49-F238E27FC236}">
              <a16:creationId xmlns:a16="http://schemas.microsoft.com/office/drawing/2014/main" id="{E02949E8-DC4E-48F3-A8D7-1F8C2CD2C0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34</xdr:row>
      <xdr:rowOff>0</xdr:rowOff>
    </xdr:from>
    <xdr:to>
      <xdr:col>9</xdr:col>
      <xdr:colOff>285750</xdr:colOff>
      <xdr:row>52</xdr:row>
      <xdr:rowOff>161925</xdr:rowOff>
    </xdr:to>
    <xdr:graphicFrame macro="">
      <xdr:nvGraphicFramePr>
        <xdr:cNvPr id="2" name="Chart 4">
          <a:extLst>
            <a:ext uri="{FF2B5EF4-FFF2-40B4-BE49-F238E27FC236}">
              <a16:creationId xmlns:a16="http://schemas.microsoft.com/office/drawing/2014/main" id="{1D8774DF-D6F5-484B-90FC-F7A552E7A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52</xdr:row>
      <xdr:rowOff>180975</xdr:rowOff>
    </xdr:from>
    <xdr:to>
      <xdr:col>10</xdr:col>
      <xdr:colOff>0</xdr:colOff>
      <xdr:row>67</xdr:row>
      <xdr:rowOff>57150</xdr:rowOff>
    </xdr:to>
    <xdr:graphicFrame macro="">
      <xdr:nvGraphicFramePr>
        <xdr:cNvPr id="3" name="Chart 9">
          <a:extLst>
            <a:ext uri="{FF2B5EF4-FFF2-40B4-BE49-F238E27FC236}">
              <a16:creationId xmlns:a16="http://schemas.microsoft.com/office/drawing/2014/main" id="{D94A5912-5973-4940-8DA4-620EC2A97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38</xdr:row>
      <xdr:rowOff>0</xdr:rowOff>
    </xdr:from>
    <xdr:to>
      <xdr:col>9</xdr:col>
      <xdr:colOff>285750</xdr:colOff>
      <xdr:row>56</xdr:row>
      <xdr:rowOff>161925</xdr:rowOff>
    </xdr:to>
    <xdr:graphicFrame macro="">
      <xdr:nvGraphicFramePr>
        <xdr:cNvPr id="2" name="Chart 4">
          <a:extLst>
            <a:ext uri="{FF2B5EF4-FFF2-40B4-BE49-F238E27FC236}">
              <a16:creationId xmlns:a16="http://schemas.microsoft.com/office/drawing/2014/main" id="{86ED873A-F35C-4624-B20C-FB7683C1A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56</xdr:row>
      <xdr:rowOff>180975</xdr:rowOff>
    </xdr:from>
    <xdr:to>
      <xdr:col>10</xdr:col>
      <xdr:colOff>0</xdr:colOff>
      <xdr:row>71</xdr:row>
      <xdr:rowOff>57150</xdr:rowOff>
    </xdr:to>
    <xdr:graphicFrame macro="">
      <xdr:nvGraphicFramePr>
        <xdr:cNvPr id="3" name="Chart 9">
          <a:extLst>
            <a:ext uri="{FF2B5EF4-FFF2-40B4-BE49-F238E27FC236}">
              <a16:creationId xmlns:a16="http://schemas.microsoft.com/office/drawing/2014/main" id="{AC35FE16-D1E9-4AA9-8665-011EDB7DB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35</xdr:row>
      <xdr:rowOff>0</xdr:rowOff>
    </xdr:from>
    <xdr:to>
      <xdr:col>9</xdr:col>
      <xdr:colOff>285750</xdr:colOff>
      <xdr:row>53</xdr:row>
      <xdr:rowOff>161925</xdr:rowOff>
    </xdr:to>
    <xdr:graphicFrame macro="">
      <xdr:nvGraphicFramePr>
        <xdr:cNvPr id="2" name="Chart 4">
          <a:extLst>
            <a:ext uri="{FF2B5EF4-FFF2-40B4-BE49-F238E27FC236}">
              <a16:creationId xmlns:a16="http://schemas.microsoft.com/office/drawing/2014/main" id="{86CF4FF6-45EE-49B3-8E01-2B1D08A8E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53</xdr:row>
      <xdr:rowOff>180975</xdr:rowOff>
    </xdr:from>
    <xdr:to>
      <xdr:col>10</xdr:col>
      <xdr:colOff>0</xdr:colOff>
      <xdr:row>68</xdr:row>
      <xdr:rowOff>57150</xdr:rowOff>
    </xdr:to>
    <xdr:graphicFrame macro="">
      <xdr:nvGraphicFramePr>
        <xdr:cNvPr id="3" name="Chart 9">
          <a:extLst>
            <a:ext uri="{FF2B5EF4-FFF2-40B4-BE49-F238E27FC236}">
              <a16:creationId xmlns:a16="http://schemas.microsoft.com/office/drawing/2014/main" id="{C5093A70-C75F-4495-A169-93BF2CE29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38</xdr:row>
      <xdr:rowOff>0</xdr:rowOff>
    </xdr:from>
    <xdr:to>
      <xdr:col>9</xdr:col>
      <xdr:colOff>285750</xdr:colOff>
      <xdr:row>56</xdr:row>
      <xdr:rowOff>161925</xdr:rowOff>
    </xdr:to>
    <xdr:graphicFrame macro="">
      <xdr:nvGraphicFramePr>
        <xdr:cNvPr id="2" name="Chart 4">
          <a:extLst>
            <a:ext uri="{FF2B5EF4-FFF2-40B4-BE49-F238E27FC236}">
              <a16:creationId xmlns:a16="http://schemas.microsoft.com/office/drawing/2014/main" id="{A21689D3-E423-4DC4-BFE1-7FA599033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56</xdr:row>
      <xdr:rowOff>180975</xdr:rowOff>
    </xdr:from>
    <xdr:to>
      <xdr:col>10</xdr:col>
      <xdr:colOff>0</xdr:colOff>
      <xdr:row>71</xdr:row>
      <xdr:rowOff>57150</xdr:rowOff>
    </xdr:to>
    <xdr:graphicFrame macro="">
      <xdr:nvGraphicFramePr>
        <xdr:cNvPr id="3" name="Chart 9">
          <a:extLst>
            <a:ext uri="{FF2B5EF4-FFF2-40B4-BE49-F238E27FC236}">
              <a16:creationId xmlns:a16="http://schemas.microsoft.com/office/drawing/2014/main" id="{59FFFF6F-FE63-4F7D-8C16-B94DBE535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46</xdr:row>
      <xdr:rowOff>276225</xdr:rowOff>
    </xdr:from>
    <xdr:to>
      <xdr:col>10</xdr:col>
      <xdr:colOff>285750</xdr:colOff>
      <xdr:row>65</xdr:row>
      <xdr:rowOff>161925</xdr:rowOff>
    </xdr:to>
    <xdr:graphicFrame macro="">
      <xdr:nvGraphicFramePr>
        <xdr:cNvPr id="2" name="Chart 4">
          <a:extLst>
            <a:ext uri="{FF2B5EF4-FFF2-40B4-BE49-F238E27FC236}">
              <a16:creationId xmlns:a16="http://schemas.microsoft.com/office/drawing/2014/main" id="{387E4662-B7B1-4178-8E55-7FC3561C6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64</xdr:row>
      <xdr:rowOff>114300</xdr:rowOff>
    </xdr:from>
    <xdr:to>
      <xdr:col>10</xdr:col>
      <xdr:colOff>285750</xdr:colOff>
      <xdr:row>77</xdr:row>
      <xdr:rowOff>171450</xdr:rowOff>
    </xdr:to>
    <xdr:graphicFrame macro="">
      <xdr:nvGraphicFramePr>
        <xdr:cNvPr id="3" name="Chart 11">
          <a:extLst>
            <a:ext uri="{FF2B5EF4-FFF2-40B4-BE49-F238E27FC236}">
              <a16:creationId xmlns:a16="http://schemas.microsoft.com/office/drawing/2014/main" id="{A2E644A4-1181-45B3-A0E9-5B259954A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4377D2BF-80A0-4AD2-ABE6-B759D028F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975401BE-E023-4CB8-B946-483F42DBE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474FA41B-6F39-4F09-AAED-C96E151FD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4FEAA663-8323-4F5E-B105-08FC2204F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C4750E76-B074-4FAE-B8B8-F6F62CFFC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DFA515F7-5DB7-47F2-9A40-75029D007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E2C2CF79-6022-48CF-B867-BA59E4875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990221F4-34F4-4677-B657-5B93CBB189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A28D4C4E-9B81-430F-BA69-B656C87B8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8675FA71-1B7E-4F0B-91F8-0A5F71FF7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34C1BF08-97D3-4960-9B45-85E3091D0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5C3E19F1-1FE9-4A00-87A2-7117D8894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47</xdr:row>
      <xdr:rowOff>276225</xdr:rowOff>
    </xdr:from>
    <xdr:to>
      <xdr:col>10</xdr:col>
      <xdr:colOff>285750</xdr:colOff>
      <xdr:row>66</xdr:row>
      <xdr:rowOff>161925</xdr:rowOff>
    </xdr:to>
    <xdr:graphicFrame macro="">
      <xdr:nvGraphicFramePr>
        <xdr:cNvPr id="2" name="Chart 4">
          <a:extLst>
            <a:ext uri="{FF2B5EF4-FFF2-40B4-BE49-F238E27FC236}">
              <a16:creationId xmlns:a16="http://schemas.microsoft.com/office/drawing/2014/main" id="{BFFEC5FB-F6E9-402D-9FE1-9C7EE2A9D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65</xdr:row>
      <xdr:rowOff>114300</xdr:rowOff>
    </xdr:from>
    <xdr:to>
      <xdr:col>10</xdr:col>
      <xdr:colOff>285750</xdr:colOff>
      <xdr:row>78</xdr:row>
      <xdr:rowOff>171450</xdr:rowOff>
    </xdr:to>
    <xdr:graphicFrame macro="">
      <xdr:nvGraphicFramePr>
        <xdr:cNvPr id="3" name="Chart 11">
          <a:extLst>
            <a:ext uri="{FF2B5EF4-FFF2-40B4-BE49-F238E27FC236}">
              <a16:creationId xmlns:a16="http://schemas.microsoft.com/office/drawing/2014/main" id="{48C562D7-E5EC-4064-8C6F-5B04B8E1D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Chi%20phi%20tuan%20thu%20TT%20cap%20GCN%20S&#272;%20k&#234;nh%20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PHI HIEN TAI"/>
      <sheetName val="CHI PHI THUC HIEN TTHC SAU DGH"/>
      <sheetName val="SO SÁNH CHI PHÍ"/>
    </sheetNames>
    <sheetDataSet>
      <sheetData sheetId="0" refreshError="1"/>
      <sheetData sheetId="1">
        <row r="25">
          <cell r="K25">
            <v>417531250</v>
          </cell>
        </row>
        <row r="26">
          <cell r="K26">
            <v>835062500</v>
          </cell>
        </row>
        <row r="27">
          <cell r="K27">
            <v>417531250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opLeftCell="A6" zoomScaleNormal="100" zoomScaleSheetLayoutView="90" workbookViewId="0">
      <selection activeCell="J35" sqref="J35"/>
    </sheetView>
  </sheetViews>
  <sheetFormatPr defaultRowHeight="15" x14ac:dyDescent="0.25"/>
  <cols>
    <col min="1" max="1" width="6.85546875" style="1" customWidth="1"/>
    <col min="2" max="2" width="23.42578125" style="2" customWidth="1"/>
    <col min="3" max="3" width="18.710937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2.140625" style="2" customWidth="1"/>
    <col min="11" max="11" width="13" style="2" customWidth="1"/>
    <col min="12" max="12" width="18.5703125" style="2" customWidth="1"/>
    <col min="13" max="256" width="9.140625" style="3"/>
    <col min="257" max="257" width="6.85546875" style="3" customWidth="1"/>
    <col min="258" max="258" width="23.42578125" style="3" customWidth="1"/>
    <col min="259" max="259" width="18.710937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3.42578125" style="3" customWidth="1"/>
    <col min="515" max="515" width="18.710937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3.42578125" style="3" customWidth="1"/>
    <col min="771" max="771" width="18.710937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3.42578125" style="3" customWidth="1"/>
    <col min="1027" max="1027" width="18.710937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3.42578125" style="3" customWidth="1"/>
    <col min="1283" max="1283" width="18.710937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3.42578125" style="3" customWidth="1"/>
    <col min="1539" max="1539" width="18.710937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3.42578125" style="3" customWidth="1"/>
    <col min="1795" max="1795" width="18.710937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3.42578125" style="3" customWidth="1"/>
    <col min="2051" max="2051" width="18.710937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3.42578125" style="3" customWidth="1"/>
    <col min="2307" max="2307" width="18.710937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3.42578125" style="3" customWidth="1"/>
    <col min="2563" max="2563" width="18.710937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3.42578125" style="3" customWidth="1"/>
    <col min="2819" max="2819" width="18.710937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3.42578125" style="3" customWidth="1"/>
    <col min="3075" max="3075" width="18.710937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3.42578125" style="3" customWidth="1"/>
    <col min="3331" max="3331" width="18.710937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3.42578125" style="3" customWidth="1"/>
    <col min="3587" max="3587" width="18.710937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3.42578125" style="3" customWidth="1"/>
    <col min="3843" max="3843" width="18.710937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3.42578125" style="3" customWidth="1"/>
    <col min="4099" max="4099" width="18.710937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3.42578125" style="3" customWidth="1"/>
    <col min="4355" max="4355" width="18.710937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3.42578125" style="3" customWidth="1"/>
    <col min="4611" max="4611" width="18.710937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3.42578125" style="3" customWidth="1"/>
    <col min="4867" max="4867" width="18.710937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3.42578125" style="3" customWidth="1"/>
    <col min="5123" max="5123" width="18.710937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3.42578125" style="3" customWidth="1"/>
    <col min="5379" max="5379" width="18.710937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3.42578125" style="3" customWidth="1"/>
    <col min="5635" max="5635" width="18.710937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3.42578125" style="3" customWidth="1"/>
    <col min="5891" max="5891" width="18.710937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3.42578125" style="3" customWidth="1"/>
    <col min="6147" max="6147" width="18.710937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3.42578125" style="3" customWidth="1"/>
    <col min="6403" max="6403" width="18.710937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3.42578125" style="3" customWidth="1"/>
    <col min="6659" max="6659" width="18.710937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3.42578125" style="3" customWidth="1"/>
    <col min="6915" max="6915" width="18.710937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3.42578125" style="3" customWidth="1"/>
    <col min="7171" max="7171" width="18.710937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3.42578125" style="3" customWidth="1"/>
    <col min="7427" max="7427" width="18.710937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3.42578125" style="3" customWidth="1"/>
    <col min="7683" max="7683" width="18.710937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3.42578125" style="3" customWidth="1"/>
    <col min="7939" max="7939" width="18.710937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3.42578125" style="3" customWidth="1"/>
    <col min="8195" max="8195" width="18.710937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3.42578125" style="3" customWidth="1"/>
    <col min="8451" max="8451" width="18.710937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3.42578125" style="3" customWidth="1"/>
    <col min="8707" max="8707" width="18.710937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3.42578125" style="3" customWidth="1"/>
    <col min="8963" max="8963" width="18.710937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3.42578125" style="3" customWidth="1"/>
    <col min="9219" max="9219" width="18.710937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3.42578125" style="3" customWidth="1"/>
    <col min="9475" max="9475" width="18.710937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3.42578125" style="3" customWidth="1"/>
    <col min="9731" max="9731" width="18.710937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3.42578125" style="3" customWidth="1"/>
    <col min="9987" max="9987" width="18.710937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3.42578125" style="3" customWidth="1"/>
    <col min="10243" max="10243" width="18.710937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3.42578125" style="3" customWidth="1"/>
    <col min="10499" max="10499" width="18.710937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3.42578125" style="3" customWidth="1"/>
    <col min="10755" max="10755" width="18.710937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3.42578125" style="3" customWidth="1"/>
    <col min="11011" max="11011" width="18.710937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3.42578125" style="3" customWidth="1"/>
    <col min="11267" max="11267" width="18.710937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3.42578125" style="3" customWidth="1"/>
    <col min="11523" max="11523" width="18.710937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3.42578125" style="3" customWidth="1"/>
    <col min="11779" max="11779" width="18.710937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3.42578125" style="3" customWidth="1"/>
    <col min="12035" max="12035" width="18.710937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3.42578125" style="3" customWidth="1"/>
    <col min="12291" max="12291" width="18.710937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3.42578125" style="3" customWidth="1"/>
    <col min="12547" max="12547" width="18.710937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3.42578125" style="3" customWidth="1"/>
    <col min="12803" max="12803" width="18.710937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3.42578125" style="3" customWidth="1"/>
    <col min="13059" max="13059" width="18.710937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3.42578125" style="3" customWidth="1"/>
    <col min="13315" max="13315" width="18.710937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3.42578125" style="3" customWidth="1"/>
    <col min="13571" max="13571" width="18.710937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3.42578125" style="3" customWidth="1"/>
    <col min="13827" max="13827" width="18.710937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3.42578125" style="3" customWidth="1"/>
    <col min="14083" max="14083" width="18.710937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3.42578125" style="3" customWidth="1"/>
    <col min="14339" max="14339" width="18.710937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3.42578125" style="3" customWidth="1"/>
    <col min="14595" max="14595" width="18.710937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3.42578125" style="3" customWidth="1"/>
    <col min="14851" max="14851" width="18.710937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3.42578125" style="3" customWidth="1"/>
    <col min="15107" max="15107" width="18.710937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3.42578125" style="3" customWidth="1"/>
    <col min="15363" max="15363" width="18.710937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3.42578125" style="3" customWidth="1"/>
    <col min="15619" max="15619" width="18.710937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3.42578125" style="3" customWidth="1"/>
    <col min="15875" max="15875" width="18.710937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3.42578125" style="3" customWidth="1"/>
    <col min="16131" max="16131" width="18.710937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0"/>
      <c r="C1" s="60"/>
      <c r="D1" s="60"/>
      <c r="E1" s="60"/>
      <c r="F1" s="60"/>
      <c r="G1" s="60"/>
      <c r="H1" s="60"/>
      <c r="I1" s="60"/>
      <c r="J1" s="60"/>
      <c r="K1" s="60"/>
    </row>
    <row r="2" spans="1:12" ht="15.75" x14ac:dyDescent="0.25">
      <c r="B2" s="60" t="s">
        <v>0</v>
      </c>
      <c r="C2" s="60"/>
      <c r="D2" s="60"/>
      <c r="E2" s="60"/>
      <c r="F2" s="60"/>
      <c r="G2" s="60"/>
      <c r="H2" s="60"/>
      <c r="I2" s="60"/>
      <c r="J2" s="60"/>
      <c r="K2" s="60"/>
    </row>
    <row r="3" spans="1:12" ht="15.75" x14ac:dyDescent="0.25">
      <c r="B3" s="4"/>
    </row>
    <row r="4" spans="1:12" ht="15.75" x14ac:dyDescent="0.25">
      <c r="B4" s="61" t="s">
        <v>1</v>
      </c>
      <c r="C4" s="61"/>
      <c r="I4" s="62"/>
      <c r="J4" s="62"/>
      <c r="K4" s="62"/>
      <c r="L4" s="7"/>
    </row>
    <row r="5" spans="1:12" ht="15.75" x14ac:dyDescent="0.25">
      <c r="B5" s="61"/>
      <c r="C5" s="61"/>
      <c r="I5" s="62"/>
      <c r="J5" s="62"/>
      <c r="K5" s="62"/>
      <c r="L5" s="7"/>
    </row>
    <row r="6" spans="1:12" ht="15.75" x14ac:dyDescent="0.25">
      <c r="B6" s="60" t="s">
        <v>2</v>
      </c>
      <c r="C6" s="60"/>
      <c r="D6" s="60"/>
      <c r="E6" s="60"/>
      <c r="F6" s="60"/>
      <c r="G6" s="60"/>
      <c r="H6" s="60"/>
      <c r="I6" s="60"/>
      <c r="J6" s="60"/>
      <c r="K6" s="60"/>
    </row>
    <row r="7" spans="1:12" s="10" customFormat="1" ht="15.75" x14ac:dyDescent="0.25">
      <c r="A7" s="8"/>
      <c r="B7" s="59" t="s">
        <v>45</v>
      </c>
      <c r="C7" s="59"/>
      <c r="D7" s="59"/>
      <c r="E7" s="59"/>
      <c r="F7" s="59"/>
      <c r="G7" s="59"/>
      <c r="H7" s="59"/>
      <c r="I7" s="59"/>
      <c r="J7" s="59"/>
      <c r="K7" s="59"/>
      <c r="L7" s="9"/>
    </row>
    <row r="8" spans="1:12" s="10" customFormat="1" ht="15.75" x14ac:dyDescent="0.25">
      <c r="A8" s="8" t="s">
        <v>3</v>
      </c>
      <c r="B8" s="55" t="s">
        <v>4</v>
      </c>
      <c r="C8" s="55"/>
      <c r="D8" s="55"/>
      <c r="E8" s="55"/>
      <c r="F8" s="55"/>
      <c r="G8" s="55"/>
      <c r="H8" s="55"/>
      <c r="I8" s="55"/>
      <c r="J8" s="55"/>
      <c r="K8" s="55"/>
      <c r="L8" s="9"/>
    </row>
    <row r="9" spans="1:12" s="10" customFormat="1" ht="8.25" customHeight="1" thickBot="1" x14ac:dyDescent="0.3">
      <c r="A9" s="8"/>
      <c r="B9" s="11"/>
      <c r="C9" s="11"/>
      <c r="D9" s="11"/>
      <c r="E9" s="11"/>
      <c r="F9" s="11"/>
      <c r="G9" s="11"/>
      <c r="H9" s="11"/>
      <c r="I9" s="11"/>
      <c r="J9" s="11"/>
      <c r="K9" s="11"/>
      <c r="L9" s="9"/>
    </row>
    <row r="10" spans="1:12" s="10" customFormat="1" ht="110.25" x14ac:dyDescent="0.25">
      <c r="A10" s="12" t="s">
        <v>5</v>
      </c>
      <c r="B10" s="13" t="s">
        <v>6</v>
      </c>
      <c r="C10" s="13" t="s">
        <v>7</v>
      </c>
      <c r="D10" s="14" t="s">
        <v>8</v>
      </c>
      <c r="E10" s="15" t="s">
        <v>9</v>
      </c>
      <c r="F10" s="16" t="s">
        <v>10</v>
      </c>
      <c r="G10" s="14" t="s">
        <v>11</v>
      </c>
      <c r="H10" s="14" t="s">
        <v>12</v>
      </c>
      <c r="I10" s="14" t="s">
        <v>13</v>
      </c>
      <c r="J10" s="17" t="s">
        <v>14</v>
      </c>
      <c r="K10" s="17" t="s">
        <v>15</v>
      </c>
      <c r="L10" s="18" t="s">
        <v>16</v>
      </c>
    </row>
    <row r="11" spans="1:12" s="10" customFormat="1" ht="15.75" x14ac:dyDescent="0.25">
      <c r="A11" s="19">
        <v>1</v>
      </c>
      <c r="B11" s="20" t="s">
        <v>17</v>
      </c>
      <c r="C11" s="21"/>
      <c r="D11" s="22"/>
      <c r="E11" s="23"/>
      <c r="F11" s="24"/>
      <c r="G11" s="24"/>
      <c r="H11" s="24"/>
      <c r="I11" s="24"/>
      <c r="J11" s="24"/>
      <c r="K11" s="24"/>
      <c r="L11" s="25"/>
    </row>
    <row r="12" spans="1:12" s="10" customFormat="1" ht="31.5" x14ac:dyDescent="0.25">
      <c r="A12" s="26">
        <v>1.1000000000000001</v>
      </c>
      <c r="B12" s="21" t="s">
        <v>115</v>
      </c>
      <c r="C12" s="53" t="s">
        <v>112</v>
      </c>
      <c r="D12" s="28">
        <v>2</v>
      </c>
      <c r="E12" s="23">
        <v>61853</v>
      </c>
      <c r="F12" s="24"/>
      <c r="G12" s="24"/>
      <c r="H12" s="24">
        <v>1</v>
      </c>
      <c r="I12" s="24">
        <v>20</v>
      </c>
      <c r="J12" s="29">
        <f>G12+F12+(D12*E12)</f>
        <v>123706</v>
      </c>
      <c r="K12" s="29">
        <f>J12*I12*H12</f>
        <v>2474120</v>
      </c>
      <c r="L12" s="25"/>
    </row>
    <row r="13" spans="1:12" s="10" customFormat="1" ht="15.75" x14ac:dyDescent="0.25">
      <c r="A13" s="26">
        <v>1.2</v>
      </c>
      <c r="B13" s="21" t="s">
        <v>116</v>
      </c>
      <c r="C13" s="54" t="s">
        <v>112</v>
      </c>
      <c r="D13" s="28">
        <v>10</v>
      </c>
      <c r="E13" s="23">
        <v>61853</v>
      </c>
      <c r="F13" s="24"/>
      <c r="G13" s="24">
        <f>2000*D13</f>
        <v>20000</v>
      </c>
      <c r="H13" s="24">
        <v>1</v>
      </c>
      <c r="I13" s="24">
        <v>20</v>
      </c>
      <c r="J13" s="29">
        <f>G13+F13+(D13*E13)</f>
        <v>638530</v>
      </c>
      <c r="K13" s="29">
        <f t="shared" ref="K13:K29" si="0">J13*I13*H13</f>
        <v>12770600</v>
      </c>
      <c r="L13" s="25"/>
    </row>
    <row r="14" spans="1:12" s="10" customFormat="1" ht="31.5" x14ac:dyDescent="0.25">
      <c r="A14" s="26">
        <v>1.3</v>
      </c>
      <c r="B14" s="21" t="s">
        <v>117</v>
      </c>
      <c r="C14" s="54" t="s">
        <v>112</v>
      </c>
      <c r="D14" s="28">
        <v>2</v>
      </c>
      <c r="E14" s="23">
        <v>61853</v>
      </c>
      <c r="F14" s="24"/>
      <c r="G14" s="24">
        <f>2000*D14</f>
        <v>4000</v>
      </c>
      <c r="H14" s="24">
        <v>1</v>
      </c>
      <c r="I14" s="24">
        <v>20</v>
      </c>
      <c r="J14" s="29">
        <f t="shared" ref="J14:J29" si="1">G14+F14+(D14*E14)</f>
        <v>127706</v>
      </c>
      <c r="K14" s="29">
        <f t="shared" si="0"/>
        <v>2554120</v>
      </c>
      <c r="L14" s="25"/>
    </row>
    <row r="15" spans="1:12" s="10" customFormat="1" ht="31.5" x14ac:dyDescent="0.25">
      <c r="A15" s="30">
        <v>1.4</v>
      </c>
      <c r="B15" s="21" t="s">
        <v>19</v>
      </c>
      <c r="C15" s="54" t="s">
        <v>112</v>
      </c>
      <c r="D15" s="28">
        <v>1</v>
      </c>
      <c r="E15" s="23">
        <v>61853</v>
      </c>
      <c r="F15" s="24"/>
      <c r="G15" s="24"/>
      <c r="H15" s="24">
        <v>1</v>
      </c>
      <c r="I15" s="24">
        <v>20</v>
      </c>
      <c r="J15" s="29">
        <f t="shared" si="1"/>
        <v>61853</v>
      </c>
      <c r="K15" s="29">
        <f t="shared" si="0"/>
        <v>1237060</v>
      </c>
      <c r="L15" s="25"/>
    </row>
    <row r="16" spans="1:12" s="10" customFormat="1" ht="31.5" x14ac:dyDescent="0.25">
      <c r="A16" s="30">
        <v>1.5</v>
      </c>
      <c r="B16" s="21" t="s">
        <v>118</v>
      </c>
      <c r="C16" s="54" t="s">
        <v>112</v>
      </c>
      <c r="D16" s="28">
        <v>1</v>
      </c>
      <c r="E16" s="23">
        <v>61853</v>
      </c>
      <c r="F16" s="24"/>
      <c r="G16" s="24"/>
      <c r="H16" s="24">
        <v>1</v>
      </c>
      <c r="I16" s="24">
        <v>20</v>
      </c>
      <c r="J16" s="29">
        <f>G16+F16+(D16*E16)</f>
        <v>61853</v>
      </c>
      <c r="K16" s="29">
        <f t="shared" si="0"/>
        <v>1237060</v>
      </c>
      <c r="L16" s="25"/>
    </row>
    <row r="17" spans="1:12" s="10" customFormat="1" ht="15.75" x14ac:dyDescent="0.25">
      <c r="A17" s="19">
        <v>2</v>
      </c>
      <c r="B17" s="20" t="s">
        <v>21</v>
      </c>
      <c r="C17" s="21" t="s">
        <v>22</v>
      </c>
      <c r="D17" s="28">
        <v>2</v>
      </c>
      <c r="E17" s="23">
        <v>61853</v>
      </c>
      <c r="F17" s="24">
        <v>0</v>
      </c>
      <c r="G17" s="24"/>
      <c r="H17" s="24">
        <v>1</v>
      </c>
      <c r="I17" s="24">
        <v>10</v>
      </c>
      <c r="J17" s="29">
        <f t="shared" si="1"/>
        <v>123706</v>
      </c>
      <c r="K17" s="29">
        <f t="shared" si="0"/>
        <v>1237060</v>
      </c>
      <c r="L17" s="25"/>
    </row>
    <row r="18" spans="1:12" s="10" customFormat="1" ht="15.75" x14ac:dyDescent="0.25">
      <c r="A18" s="26"/>
      <c r="B18" s="21"/>
      <c r="C18" s="21" t="s">
        <v>23</v>
      </c>
      <c r="D18" s="28">
        <v>1</v>
      </c>
      <c r="E18" s="23">
        <v>61853</v>
      </c>
      <c r="F18" s="24">
        <v>0</v>
      </c>
      <c r="G18" s="24">
        <v>8000</v>
      </c>
      <c r="H18" s="24">
        <v>1</v>
      </c>
      <c r="I18" s="24">
        <v>10</v>
      </c>
      <c r="J18" s="29">
        <f t="shared" si="1"/>
        <v>69853</v>
      </c>
      <c r="K18" s="29">
        <f t="shared" si="0"/>
        <v>698530</v>
      </c>
      <c r="L18" s="25" t="s">
        <v>24</v>
      </c>
    </row>
    <row r="19" spans="1:12" s="10" customFormat="1" ht="15.75" x14ac:dyDescent="0.25">
      <c r="A19" s="26"/>
      <c r="B19" s="21"/>
      <c r="C19" s="21" t="s">
        <v>25</v>
      </c>
      <c r="D19" s="28">
        <v>0.5</v>
      </c>
      <c r="E19" s="23">
        <v>61853</v>
      </c>
      <c r="F19" s="24">
        <v>0</v>
      </c>
      <c r="G19" s="24"/>
      <c r="H19" s="24">
        <v>1</v>
      </c>
      <c r="I19" s="24">
        <v>0</v>
      </c>
      <c r="J19" s="29">
        <f t="shared" si="1"/>
        <v>30926.5</v>
      </c>
      <c r="K19" s="29">
        <f t="shared" si="0"/>
        <v>0</v>
      </c>
      <c r="L19" s="25"/>
    </row>
    <row r="20" spans="1:12" s="10" customFormat="1" ht="31.5" x14ac:dyDescent="0.25">
      <c r="A20" s="19">
        <v>3</v>
      </c>
      <c r="B20" s="20" t="s">
        <v>26</v>
      </c>
      <c r="C20" s="21"/>
      <c r="D20" s="28">
        <v>0</v>
      </c>
      <c r="E20" s="23">
        <v>61853</v>
      </c>
      <c r="F20" s="24">
        <v>0</v>
      </c>
      <c r="G20" s="24"/>
      <c r="H20" s="24">
        <v>1</v>
      </c>
      <c r="I20" s="24">
        <v>0</v>
      </c>
      <c r="J20" s="29">
        <f t="shared" si="1"/>
        <v>0</v>
      </c>
      <c r="K20" s="29">
        <f t="shared" si="0"/>
        <v>0</v>
      </c>
      <c r="L20" s="25"/>
    </row>
    <row r="21" spans="1:12" s="10" customFormat="1" ht="15.75" x14ac:dyDescent="0.25">
      <c r="A21" s="30" t="s">
        <v>27</v>
      </c>
      <c r="B21" s="21" t="s">
        <v>28</v>
      </c>
      <c r="C21" s="21"/>
      <c r="D21" s="28">
        <v>0</v>
      </c>
      <c r="E21" s="23">
        <v>61853</v>
      </c>
      <c r="F21" s="24">
        <v>0</v>
      </c>
      <c r="G21" s="24"/>
      <c r="H21" s="24">
        <v>1</v>
      </c>
      <c r="I21" s="24">
        <v>0</v>
      </c>
      <c r="J21" s="29">
        <f t="shared" si="1"/>
        <v>0</v>
      </c>
      <c r="K21" s="29">
        <f t="shared" si="0"/>
        <v>0</v>
      </c>
      <c r="L21" s="25"/>
    </row>
    <row r="22" spans="1:12" s="10" customFormat="1" ht="15.75" x14ac:dyDescent="0.25">
      <c r="A22" s="30" t="s">
        <v>29</v>
      </c>
      <c r="B22" s="21" t="s">
        <v>30</v>
      </c>
      <c r="C22" s="21"/>
      <c r="D22" s="28">
        <v>0</v>
      </c>
      <c r="E22" s="23">
        <v>61853</v>
      </c>
      <c r="F22" s="24">
        <v>0</v>
      </c>
      <c r="G22" s="24"/>
      <c r="H22" s="24">
        <v>1</v>
      </c>
      <c r="I22" s="24">
        <v>0</v>
      </c>
      <c r="J22" s="29">
        <f t="shared" si="1"/>
        <v>0</v>
      </c>
      <c r="K22" s="29">
        <f t="shared" si="0"/>
        <v>0</v>
      </c>
      <c r="L22" s="25"/>
    </row>
    <row r="23" spans="1:12" s="10" customFormat="1" ht="15.75" x14ac:dyDescent="0.25">
      <c r="A23" s="30" t="s">
        <v>31</v>
      </c>
      <c r="B23" s="21" t="s">
        <v>32</v>
      </c>
      <c r="C23" s="21"/>
      <c r="D23" s="28">
        <v>0</v>
      </c>
      <c r="E23" s="23">
        <v>61853</v>
      </c>
      <c r="F23" s="24">
        <v>0</v>
      </c>
      <c r="G23" s="24"/>
      <c r="H23" s="24">
        <v>1</v>
      </c>
      <c r="I23" s="24">
        <v>0</v>
      </c>
      <c r="J23" s="29">
        <f t="shared" si="1"/>
        <v>0</v>
      </c>
      <c r="K23" s="29">
        <f t="shared" si="0"/>
        <v>0</v>
      </c>
      <c r="L23" s="25"/>
    </row>
    <row r="24" spans="1:12" s="10" customFormat="1" ht="63" x14ac:dyDescent="0.25">
      <c r="A24" s="19">
        <v>4</v>
      </c>
      <c r="B24" s="21" t="s">
        <v>33</v>
      </c>
      <c r="C24" s="21"/>
      <c r="D24" s="28">
        <v>0</v>
      </c>
      <c r="E24" s="23">
        <v>61853</v>
      </c>
      <c r="F24" s="24">
        <v>0</v>
      </c>
      <c r="G24" s="24"/>
      <c r="H24" s="24">
        <v>1</v>
      </c>
      <c r="I24" s="24">
        <v>0</v>
      </c>
      <c r="J24" s="29">
        <f t="shared" si="1"/>
        <v>0</v>
      </c>
      <c r="K24" s="29">
        <f t="shared" si="0"/>
        <v>0</v>
      </c>
      <c r="L24" s="25"/>
    </row>
    <row r="25" spans="1:12" s="10" customFormat="1" ht="31.5" x14ac:dyDescent="0.25">
      <c r="A25" s="19">
        <v>5</v>
      </c>
      <c r="B25" s="21" t="s">
        <v>34</v>
      </c>
      <c r="C25" s="21"/>
      <c r="D25" s="28">
        <v>0</v>
      </c>
      <c r="E25" s="23">
        <v>61853</v>
      </c>
      <c r="F25" s="24">
        <v>0</v>
      </c>
      <c r="G25" s="24"/>
      <c r="H25" s="24">
        <v>1</v>
      </c>
      <c r="I25" s="24">
        <v>0</v>
      </c>
      <c r="J25" s="29">
        <f t="shared" si="1"/>
        <v>0</v>
      </c>
      <c r="K25" s="29">
        <f t="shared" si="0"/>
        <v>0</v>
      </c>
      <c r="L25" s="25"/>
    </row>
    <row r="26" spans="1:12" s="10" customFormat="1" ht="15.75" x14ac:dyDescent="0.25">
      <c r="A26" s="26">
        <v>6</v>
      </c>
      <c r="B26" s="20" t="s">
        <v>35</v>
      </c>
      <c r="C26" s="21" t="s">
        <v>22</v>
      </c>
      <c r="D26" s="28">
        <v>2</v>
      </c>
      <c r="E26" s="23">
        <v>61853</v>
      </c>
      <c r="F26" s="24">
        <v>0</v>
      </c>
      <c r="G26" s="24"/>
      <c r="H26" s="24">
        <v>1</v>
      </c>
      <c r="I26" s="24">
        <v>0</v>
      </c>
      <c r="J26" s="29">
        <f t="shared" si="1"/>
        <v>123706</v>
      </c>
      <c r="K26" s="29">
        <f t="shared" si="0"/>
        <v>0</v>
      </c>
      <c r="L26" s="25"/>
    </row>
    <row r="27" spans="1:12" s="10" customFormat="1" ht="15.75" x14ac:dyDescent="0.25">
      <c r="A27" s="31"/>
      <c r="B27" s="21"/>
      <c r="C27" s="21" t="s">
        <v>23</v>
      </c>
      <c r="D27" s="28">
        <v>1</v>
      </c>
      <c r="E27" s="23">
        <v>61853</v>
      </c>
      <c r="F27" s="24">
        <v>0</v>
      </c>
      <c r="G27" s="24">
        <v>8000</v>
      </c>
      <c r="H27" s="24">
        <v>1</v>
      </c>
      <c r="I27" s="24">
        <v>20</v>
      </c>
      <c r="J27" s="29">
        <f t="shared" si="1"/>
        <v>69853</v>
      </c>
      <c r="K27" s="29">
        <f t="shared" si="0"/>
        <v>1397060</v>
      </c>
      <c r="L27" s="25" t="s">
        <v>24</v>
      </c>
    </row>
    <row r="28" spans="1:12" s="10" customFormat="1" ht="15.75" x14ac:dyDescent="0.25">
      <c r="A28" s="31"/>
      <c r="B28" s="21"/>
      <c r="C28" s="21" t="s">
        <v>25</v>
      </c>
      <c r="D28" s="28">
        <v>0.5</v>
      </c>
      <c r="E28" s="23">
        <v>61853</v>
      </c>
      <c r="F28" s="24">
        <v>0</v>
      </c>
      <c r="G28" s="24"/>
      <c r="H28" s="24">
        <v>1</v>
      </c>
      <c r="I28" s="24">
        <v>0</v>
      </c>
      <c r="J28" s="29">
        <f t="shared" si="1"/>
        <v>30926.5</v>
      </c>
      <c r="K28" s="29">
        <f t="shared" si="0"/>
        <v>0</v>
      </c>
      <c r="L28" s="25"/>
    </row>
    <row r="29" spans="1:12" s="10" customFormat="1" ht="15.75" x14ac:dyDescent="0.25">
      <c r="A29" s="32"/>
      <c r="B29" s="21"/>
      <c r="C29" s="21" t="s">
        <v>36</v>
      </c>
      <c r="D29" s="28">
        <v>0</v>
      </c>
      <c r="E29" s="23">
        <v>61853</v>
      </c>
      <c r="F29" s="24">
        <v>0</v>
      </c>
      <c r="G29" s="24"/>
      <c r="H29" s="24">
        <v>1</v>
      </c>
      <c r="I29" s="24">
        <v>0</v>
      </c>
      <c r="J29" s="29">
        <f t="shared" si="1"/>
        <v>0</v>
      </c>
      <c r="K29" s="29">
        <f t="shared" si="0"/>
        <v>0</v>
      </c>
      <c r="L29" s="25"/>
    </row>
    <row r="30" spans="1:12" s="10" customFormat="1" ht="16.5" thickBot="1" x14ac:dyDescent="0.3">
      <c r="A30" s="33"/>
      <c r="B30" s="56" t="s">
        <v>37</v>
      </c>
      <c r="C30" s="57"/>
      <c r="D30" s="34"/>
      <c r="E30" s="35"/>
      <c r="F30" s="35">
        <f>SUM(F11:F24)</f>
        <v>0</v>
      </c>
      <c r="G30" s="35">
        <f>SUM(G11:G29)</f>
        <v>40000</v>
      </c>
      <c r="H30" s="35"/>
      <c r="I30" s="35"/>
      <c r="J30" s="35">
        <f>SUM(J11:J29)</f>
        <v>1462619</v>
      </c>
      <c r="K30" s="35">
        <f>SUM(K11:K29)</f>
        <v>23605610</v>
      </c>
      <c r="L30" s="36"/>
    </row>
    <row r="31" spans="1:12" s="10" customFormat="1" ht="16.5" thickBot="1" x14ac:dyDescent="0.3">
      <c r="A31" s="37" t="s">
        <v>38</v>
      </c>
      <c r="B31" s="58" t="s">
        <v>39</v>
      </c>
      <c r="C31" s="58"/>
      <c r="D31" s="58"/>
      <c r="E31" s="58"/>
      <c r="F31" s="58"/>
      <c r="G31" s="58"/>
      <c r="H31" s="58"/>
      <c r="I31" s="58"/>
      <c r="J31" s="58"/>
      <c r="K31" s="58"/>
      <c r="L31" s="58"/>
    </row>
    <row r="32" spans="1:12" s="10" customFormat="1" ht="110.25" x14ac:dyDescent="0.25">
      <c r="A32" s="12" t="s">
        <v>5</v>
      </c>
      <c r="B32" s="13" t="s">
        <v>6</v>
      </c>
      <c r="C32" s="13" t="s">
        <v>7</v>
      </c>
      <c r="D32" s="14" t="s">
        <v>8</v>
      </c>
      <c r="E32" s="15" t="s">
        <v>9</v>
      </c>
      <c r="F32" s="16" t="s">
        <v>10</v>
      </c>
      <c r="G32" s="14" t="s">
        <v>11</v>
      </c>
      <c r="H32" s="14" t="s">
        <v>12</v>
      </c>
      <c r="I32" s="14" t="s">
        <v>13</v>
      </c>
      <c r="J32" s="14" t="s">
        <v>14</v>
      </c>
      <c r="K32" s="14" t="s">
        <v>15</v>
      </c>
      <c r="L32" s="18" t="s">
        <v>16</v>
      </c>
    </row>
    <row r="33" spans="1:12" s="10" customFormat="1" ht="15.75" x14ac:dyDescent="0.25">
      <c r="A33" s="19">
        <v>1</v>
      </c>
      <c r="B33" s="20" t="s">
        <v>17</v>
      </c>
      <c r="C33" s="21"/>
      <c r="D33" s="22"/>
      <c r="E33" s="23"/>
      <c r="F33" s="24"/>
      <c r="G33" s="24"/>
      <c r="H33" s="24"/>
      <c r="I33" s="24"/>
      <c r="J33" s="24"/>
      <c r="K33" s="24"/>
      <c r="L33" s="25"/>
    </row>
    <row r="34" spans="1:12" s="10" customFormat="1" ht="15.75" x14ac:dyDescent="0.25">
      <c r="A34" s="26">
        <v>1.1000000000000001</v>
      </c>
      <c r="B34" s="21" t="s">
        <v>116</v>
      </c>
      <c r="C34" s="21" t="s">
        <v>18</v>
      </c>
      <c r="D34" s="28">
        <v>10</v>
      </c>
      <c r="E34" s="23">
        <v>61853</v>
      </c>
      <c r="F34" s="24"/>
      <c r="G34" s="24">
        <f>2000*D34</f>
        <v>20000</v>
      </c>
      <c r="H34" s="24">
        <v>1</v>
      </c>
      <c r="I34" s="24">
        <v>20</v>
      </c>
      <c r="J34" s="29">
        <f>F34+G34+(E34*D34)</f>
        <v>638530</v>
      </c>
      <c r="K34" s="29">
        <f>J34*I34*H34</f>
        <v>12770600</v>
      </c>
      <c r="L34" s="25"/>
    </row>
    <row r="35" spans="1:12" s="10" customFormat="1" ht="126" x14ac:dyDescent="0.25">
      <c r="A35" s="26">
        <v>1.2</v>
      </c>
      <c r="B35" s="21" t="s">
        <v>43</v>
      </c>
      <c r="C35" s="21" t="s">
        <v>112</v>
      </c>
      <c r="D35" s="28">
        <v>1</v>
      </c>
      <c r="E35" s="23">
        <v>61853</v>
      </c>
      <c r="F35" s="24"/>
      <c r="G35" s="24"/>
      <c r="H35" s="24">
        <v>1</v>
      </c>
      <c r="I35" s="24">
        <v>20</v>
      </c>
      <c r="J35" s="29">
        <f>F35+G35+(D35*E35)</f>
        <v>61853</v>
      </c>
      <c r="K35" s="29">
        <f>H35*I35*J35</f>
        <v>1237060</v>
      </c>
      <c r="L35" s="25"/>
    </row>
    <row r="36" spans="1:12" s="10" customFormat="1" ht="63" x14ac:dyDescent="0.25">
      <c r="A36" s="26">
        <v>1.3</v>
      </c>
      <c r="B36" s="21" t="s">
        <v>44</v>
      </c>
      <c r="C36" s="21" t="s">
        <v>18</v>
      </c>
      <c r="D36" s="28">
        <v>1</v>
      </c>
      <c r="E36" s="23">
        <v>61853</v>
      </c>
      <c r="F36" s="24"/>
      <c r="G36" s="24"/>
      <c r="H36" s="24">
        <v>1</v>
      </c>
      <c r="I36" s="24">
        <v>20</v>
      </c>
      <c r="J36" s="29">
        <f>G36+F36+(D36*E36)</f>
        <v>61853</v>
      </c>
      <c r="K36" s="29">
        <f>H36*I36*J36</f>
        <v>1237060</v>
      </c>
      <c r="L36" s="25"/>
    </row>
    <row r="37" spans="1:12" s="10" customFormat="1" ht="15.75" x14ac:dyDescent="0.25">
      <c r="A37" s="19">
        <v>2</v>
      </c>
      <c r="B37" s="20" t="s">
        <v>21</v>
      </c>
      <c r="C37" s="21" t="s">
        <v>22</v>
      </c>
      <c r="D37" s="28">
        <v>2</v>
      </c>
      <c r="E37" s="23">
        <v>61853</v>
      </c>
      <c r="F37" s="24">
        <v>0</v>
      </c>
      <c r="G37" s="24"/>
      <c r="H37" s="24">
        <v>1</v>
      </c>
      <c r="I37" s="24">
        <v>10</v>
      </c>
      <c r="J37" s="29">
        <f t="shared" ref="J37:J49" si="2">G37+F37+(D37*E37)</f>
        <v>123706</v>
      </c>
      <c r="K37" s="29">
        <f t="shared" ref="K37:K49" si="3">J37*I37*H37</f>
        <v>1237060</v>
      </c>
      <c r="L37" s="25"/>
    </row>
    <row r="38" spans="1:12" s="10" customFormat="1" ht="15.75" x14ac:dyDescent="0.25">
      <c r="A38" s="26"/>
      <c r="B38" s="21"/>
      <c r="C38" s="21" t="s">
        <v>23</v>
      </c>
      <c r="D38" s="28">
        <v>1</v>
      </c>
      <c r="E38" s="23">
        <v>61853</v>
      </c>
      <c r="F38" s="24">
        <v>0</v>
      </c>
      <c r="G38" s="24">
        <v>8000</v>
      </c>
      <c r="H38" s="24">
        <v>1</v>
      </c>
      <c r="I38" s="24">
        <v>10</v>
      </c>
      <c r="J38" s="29">
        <f t="shared" si="2"/>
        <v>69853</v>
      </c>
      <c r="K38" s="29">
        <f t="shared" si="3"/>
        <v>698530</v>
      </c>
      <c r="L38" s="25" t="s">
        <v>24</v>
      </c>
    </row>
    <row r="39" spans="1:12" s="10" customFormat="1" ht="15.75" x14ac:dyDescent="0.25">
      <c r="A39" s="26"/>
      <c r="B39" s="21"/>
      <c r="C39" s="21" t="s">
        <v>25</v>
      </c>
      <c r="D39" s="28">
        <v>0.5</v>
      </c>
      <c r="E39" s="23">
        <v>61853</v>
      </c>
      <c r="F39" s="24">
        <v>0</v>
      </c>
      <c r="G39" s="24"/>
      <c r="H39" s="24">
        <v>1</v>
      </c>
      <c r="I39" s="24">
        <v>0</v>
      </c>
      <c r="J39" s="29">
        <f t="shared" si="2"/>
        <v>30926.5</v>
      </c>
      <c r="K39" s="29">
        <f t="shared" si="3"/>
        <v>0</v>
      </c>
      <c r="L39" s="25"/>
    </row>
    <row r="40" spans="1:12" s="10" customFormat="1" ht="31.5" x14ac:dyDescent="0.25">
      <c r="A40" s="19">
        <v>3</v>
      </c>
      <c r="B40" s="20" t="s">
        <v>26</v>
      </c>
      <c r="C40" s="21"/>
      <c r="D40" s="28">
        <v>0</v>
      </c>
      <c r="E40" s="23">
        <v>61853</v>
      </c>
      <c r="F40" s="24">
        <v>0</v>
      </c>
      <c r="G40" s="24"/>
      <c r="H40" s="24">
        <v>1</v>
      </c>
      <c r="I40" s="24">
        <v>0</v>
      </c>
      <c r="J40" s="29">
        <f t="shared" si="2"/>
        <v>0</v>
      </c>
      <c r="K40" s="29">
        <f t="shared" si="3"/>
        <v>0</v>
      </c>
      <c r="L40" s="25"/>
    </row>
    <row r="41" spans="1:12" s="10" customFormat="1" ht="15.75" x14ac:dyDescent="0.25">
      <c r="A41" s="30" t="s">
        <v>27</v>
      </c>
      <c r="B41" s="21" t="s">
        <v>28</v>
      </c>
      <c r="C41" s="21"/>
      <c r="D41" s="28">
        <v>0</v>
      </c>
      <c r="E41" s="23">
        <v>61853</v>
      </c>
      <c r="F41" s="24">
        <v>0</v>
      </c>
      <c r="G41" s="24"/>
      <c r="H41" s="24">
        <v>1</v>
      </c>
      <c r="I41" s="24">
        <v>0</v>
      </c>
      <c r="J41" s="29">
        <f t="shared" si="2"/>
        <v>0</v>
      </c>
      <c r="K41" s="29">
        <f t="shared" si="3"/>
        <v>0</v>
      </c>
      <c r="L41" s="25"/>
    </row>
    <row r="42" spans="1:12" s="10" customFormat="1" ht="15.75" x14ac:dyDescent="0.25">
      <c r="A42" s="30" t="s">
        <v>29</v>
      </c>
      <c r="B42" s="21" t="s">
        <v>30</v>
      </c>
      <c r="C42" s="21"/>
      <c r="D42" s="28">
        <v>0</v>
      </c>
      <c r="E42" s="23">
        <v>61853</v>
      </c>
      <c r="F42" s="24">
        <v>0</v>
      </c>
      <c r="G42" s="24"/>
      <c r="H42" s="24">
        <v>1</v>
      </c>
      <c r="I42" s="24">
        <v>0</v>
      </c>
      <c r="J42" s="29">
        <f t="shared" si="2"/>
        <v>0</v>
      </c>
      <c r="K42" s="29">
        <f t="shared" si="3"/>
        <v>0</v>
      </c>
      <c r="L42" s="25"/>
    </row>
    <row r="43" spans="1:12" s="10" customFormat="1" ht="15.75" x14ac:dyDescent="0.25">
      <c r="A43" s="30" t="s">
        <v>31</v>
      </c>
      <c r="B43" s="21" t="s">
        <v>32</v>
      </c>
      <c r="C43" s="21"/>
      <c r="D43" s="28">
        <v>0</v>
      </c>
      <c r="E43" s="23">
        <v>61853</v>
      </c>
      <c r="F43" s="24">
        <v>0</v>
      </c>
      <c r="G43" s="24"/>
      <c r="H43" s="24">
        <v>1</v>
      </c>
      <c r="I43" s="24">
        <v>0</v>
      </c>
      <c r="J43" s="29">
        <f t="shared" si="2"/>
        <v>0</v>
      </c>
      <c r="K43" s="29">
        <f t="shared" si="3"/>
        <v>0</v>
      </c>
      <c r="L43" s="25"/>
    </row>
    <row r="44" spans="1:12" s="10" customFormat="1" ht="63" x14ac:dyDescent="0.25">
      <c r="A44" s="19">
        <v>4</v>
      </c>
      <c r="B44" s="21" t="s">
        <v>33</v>
      </c>
      <c r="C44" s="21"/>
      <c r="D44" s="28">
        <v>0</v>
      </c>
      <c r="E44" s="23">
        <v>61853</v>
      </c>
      <c r="F44" s="24">
        <v>0</v>
      </c>
      <c r="G44" s="24"/>
      <c r="H44" s="24">
        <v>1</v>
      </c>
      <c r="I44" s="24">
        <v>0</v>
      </c>
      <c r="J44" s="29">
        <f t="shared" si="2"/>
        <v>0</v>
      </c>
      <c r="K44" s="29">
        <f t="shared" si="3"/>
        <v>0</v>
      </c>
      <c r="L44" s="25"/>
    </row>
    <row r="45" spans="1:12" s="10" customFormat="1" ht="31.5" x14ac:dyDescent="0.25">
      <c r="A45" s="19">
        <v>5</v>
      </c>
      <c r="B45" s="21" t="s">
        <v>34</v>
      </c>
      <c r="C45" s="21"/>
      <c r="D45" s="28">
        <v>0</v>
      </c>
      <c r="E45" s="23">
        <v>61853</v>
      </c>
      <c r="F45" s="24">
        <v>0</v>
      </c>
      <c r="G45" s="24"/>
      <c r="H45" s="24">
        <v>1</v>
      </c>
      <c r="I45" s="24">
        <v>0</v>
      </c>
      <c r="J45" s="29">
        <f t="shared" si="2"/>
        <v>0</v>
      </c>
      <c r="K45" s="29">
        <f t="shared" si="3"/>
        <v>0</v>
      </c>
      <c r="L45" s="25"/>
    </row>
    <row r="46" spans="1:12" s="10" customFormat="1" ht="15.75" x14ac:dyDescent="0.25">
      <c r="A46" s="26">
        <v>6</v>
      </c>
      <c r="B46" s="20" t="s">
        <v>35</v>
      </c>
      <c r="C46" s="21" t="s">
        <v>22</v>
      </c>
      <c r="D46" s="28">
        <v>2</v>
      </c>
      <c r="E46" s="23">
        <v>61853</v>
      </c>
      <c r="F46" s="24">
        <v>0</v>
      </c>
      <c r="G46" s="24"/>
      <c r="H46" s="24">
        <v>1</v>
      </c>
      <c r="I46" s="24">
        <v>10</v>
      </c>
      <c r="J46" s="29">
        <f t="shared" si="2"/>
        <v>123706</v>
      </c>
      <c r="K46" s="29">
        <f t="shared" si="3"/>
        <v>1237060</v>
      </c>
      <c r="L46" s="25"/>
    </row>
    <row r="47" spans="1:12" s="10" customFormat="1" ht="15.75" x14ac:dyDescent="0.25">
      <c r="A47" s="31"/>
      <c r="B47" s="21"/>
      <c r="C47" s="21" t="s">
        <v>23</v>
      </c>
      <c r="D47" s="28">
        <v>1</v>
      </c>
      <c r="E47" s="23">
        <v>61853</v>
      </c>
      <c r="F47" s="24">
        <v>0</v>
      </c>
      <c r="G47" s="24">
        <v>8000</v>
      </c>
      <c r="H47" s="24">
        <v>1</v>
      </c>
      <c r="I47" s="24">
        <v>10</v>
      </c>
      <c r="J47" s="29">
        <f t="shared" si="2"/>
        <v>69853</v>
      </c>
      <c r="K47" s="29">
        <f t="shared" si="3"/>
        <v>698530</v>
      </c>
      <c r="L47" s="25" t="s">
        <v>24</v>
      </c>
    </row>
    <row r="48" spans="1:12" s="10" customFormat="1" ht="15.75" x14ac:dyDescent="0.25">
      <c r="A48" s="31"/>
      <c r="B48" s="21"/>
      <c r="C48" s="21" t="s">
        <v>25</v>
      </c>
      <c r="D48" s="28">
        <v>0.5</v>
      </c>
      <c r="E48" s="23">
        <v>61853</v>
      </c>
      <c r="F48" s="24">
        <v>0</v>
      </c>
      <c r="G48" s="24"/>
      <c r="H48" s="24">
        <v>1</v>
      </c>
      <c r="I48" s="24">
        <v>0</v>
      </c>
      <c r="J48" s="29">
        <f t="shared" si="2"/>
        <v>30926.5</v>
      </c>
      <c r="K48" s="29">
        <f t="shared" si="3"/>
        <v>0</v>
      </c>
      <c r="L48" s="25"/>
    </row>
    <row r="49" spans="1:12" s="10" customFormat="1" ht="15.75" x14ac:dyDescent="0.25">
      <c r="A49" s="32"/>
      <c r="B49" s="21"/>
      <c r="C49" s="21" t="s">
        <v>36</v>
      </c>
      <c r="D49" s="28">
        <v>0</v>
      </c>
      <c r="E49" s="23">
        <v>61853</v>
      </c>
      <c r="F49" s="24">
        <v>0</v>
      </c>
      <c r="G49" s="24"/>
      <c r="H49" s="24">
        <v>1</v>
      </c>
      <c r="I49" s="24">
        <v>0</v>
      </c>
      <c r="J49" s="29">
        <f t="shared" si="2"/>
        <v>0</v>
      </c>
      <c r="K49" s="29">
        <f t="shared" si="3"/>
        <v>0</v>
      </c>
      <c r="L49" s="25"/>
    </row>
    <row r="50" spans="1:12" s="10" customFormat="1" ht="16.5" thickBot="1" x14ac:dyDescent="0.3">
      <c r="A50" s="33"/>
      <c r="B50" s="56" t="s">
        <v>37</v>
      </c>
      <c r="C50" s="57"/>
      <c r="D50" s="34"/>
      <c r="E50" s="35"/>
      <c r="F50" s="35">
        <f>SUM(F33:F44)</f>
        <v>0</v>
      </c>
      <c r="G50" s="35">
        <f>SUM(G33:G49)</f>
        <v>36000</v>
      </c>
      <c r="H50" s="35"/>
      <c r="I50" s="35"/>
      <c r="J50" s="35">
        <f>SUM(J33:J49)</f>
        <v>1211207</v>
      </c>
      <c r="K50" s="35">
        <f>SUM(K33:K49)</f>
        <v>19115900</v>
      </c>
      <c r="L50" s="36"/>
    </row>
    <row r="51" spans="1:12" s="10" customFormat="1" ht="15.75" x14ac:dyDescent="0.25">
      <c r="A51" s="38"/>
      <c r="B51" s="39"/>
      <c r="C51" s="39"/>
      <c r="D51" s="40"/>
      <c r="E51" s="41"/>
      <c r="F51" s="41"/>
      <c r="G51" s="41"/>
      <c r="H51" s="42"/>
      <c r="I51" s="41"/>
      <c r="J51" s="41"/>
      <c r="K51" s="41"/>
      <c r="L51" s="41"/>
    </row>
    <row r="52" spans="1:12" s="10" customFormat="1" ht="15.75" x14ac:dyDescent="0.25">
      <c r="A52" s="8" t="s">
        <v>40</v>
      </c>
      <c r="B52" s="55" t="s">
        <v>41</v>
      </c>
      <c r="C52" s="55"/>
      <c r="D52" s="55"/>
      <c r="E52" s="55"/>
      <c r="F52" s="55"/>
      <c r="G52" s="55"/>
      <c r="H52" s="55"/>
      <c r="I52" s="55"/>
      <c r="J52" s="55"/>
      <c r="K52" s="55"/>
      <c r="L52" s="55"/>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3"/>
      <c r="L66" s="43"/>
    </row>
    <row r="67" spans="1:12" s="44" customFormat="1" ht="15.75" x14ac:dyDescent="0.25">
      <c r="A67" s="43"/>
      <c r="B67" s="43"/>
      <c r="C67" s="43"/>
      <c r="D67" s="43"/>
      <c r="E67" s="43"/>
      <c r="F67" s="43"/>
      <c r="G67" s="43"/>
      <c r="H67" s="43"/>
      <c r="I67" s="43"/>
      <c r="J67" s="43"/>
      <c r="K67" s="43"/>
      <c r="L67" s="43"/>
    </row>
    <row r="68" spans="1:12" s="44" customFormat="1" ht="15.75" x14ac:dyDescent="0.25">
      <c r="A68" s="43"/>
      <c r="B68" s="43"/>
      <c r="C68" s="43"/>
      <c r="D68" s="43"/>
      <c r="E68" s="43"/>
      <c r="F68" s="43"/>
      <c r="G68" s="43"/>
      <c r="H68" s="43"/>
      <c r="I68" s="43"/>
      <c r="J68" s="43"/>
      <c r="K68" s="43"/>
      <c r="L68" s="43"/>
    </row>
    <row r="69" spans="1:12" s="44" customFormat="1" ht="15.75" x14ac:dyDescent="0.25">
      <c r="A69" s="43"/>
      <c r="B69" s="43"/>
      <c r="C69" s="43"/>
      <c r="D69" s="43"/>
      <c r="E69" s="43"/>
      <c r="F69" s="43"/>
      <c r="G69" s="43"/>
      <c r="H69" s="43"/>
      <c r="I69" s="43"/>
      <c r="J69" s="43"/>
      <c r="K69" s="43"/>
      <c r="L69" s="43"/>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5"/>
      <c r="L75" s="45"/>
    </row>
    <row r="76" spans="1:12" s="44" customFormat="1" ht="15.75" x14ac:dyDescent="0.25">
      <c r="A76" s="43"/>
      <c r="B76" s="43"/>
      <c r="C76" s="43"/>
      <c r="D76" s="43"/>
      <c r="E76" s="43"/>
      <c r="F76" s="43"/>
      <c r="G76" s="43"/>
      <c r="H76" s="43"/>
      <c r="I76" s="43"/>
      <c r="J76" s="43"/>
      <c r="K76" s="45"/>
      <c r="L76" s="45"/>
    </row>
    <row r="77" spans="1:12" s="44" customFormat="1" ht="15.75" x14ac:dyDescent="0.25">
      <c r="A77" s="43"/>
      <c r="B77" s="43"/>
      <c r="C77" s="43"/>
      <c r="D77" s="43"/>
      <c r="E77" s="43"/>
      <c r="F77" s="43"/>
      <c r="G77" s="43"/>
      <c r="H77" s="43"/>
      <c r="I77" s="43"/>
      <c r="J77" s="43"/>
      <c r="K77" s="45"/>
      <c r="L77" s="45"/>
    </row>
    <row r="78" spans="1:12" s="44" customFormat="1" ht="15.75" x14ac:dyDescent="0.25">
      <c r="A78" s="43"/>
      <c r="B78" s="43"/>
      <c r="C78" s="43"/>
      <c r="D78" s="43"/>
      <c r="E78" s="43"/>
      <c r="F78" s="43"/>
      <c r="G78" s="43"/>
      <c r="H78" s="43"/>
      <c r="I78" s="43"/>
      <c r="J78" s="43"/>
      <c r="K78" s="45"/>
      <c r="L78" s="45"/>
    </row>
    <row r="79" spans="1:12" s="44" customFormat="1" ht="15.75" x14ac:dyDescent="0.25">
      <c r="A79" s="43"/>
      <c r="B79" s="43"/>
      <c r="C79" s="43"/>
      <c r="D79" s="43"/>
      <c r="E79" s="43"/>
      <c r="F79" s="43"/>
      <c r="G79" s="43"/>
      <c r="H79" s="43"/>
      <c r="I79" s="43"/>
      <c r="J79" s="43"/>
      <c r="K79" s="46"/>
      <c r="L79" s="46"/>
    </row>
    <row r="80" spans="1:12" s="44" customFormat="1" ht="15.75" x14ac:dyDescent="0.25">
      <c r="A80" s="43"/>
      <c r="B80" s="43"/>
      <c r="C80" s="43"/>
      <c r="D80" s="43"/>
      <c r="E80" s="43"/>
      <c r="F80" s="43"/>
      <c r="G80" s="43"/>
      <c r="H80" s="43"/>
      <c r="I80" s="43"/>
      <c r="J80" s="43"/>
      <c r="K80" s="47">
        <f>$K$30</f>
        <v>23605610</v>
      </c>
      <c r="L80" s="46"/>
    </row>
    <row r="81" spans="1:12" s="44" customFormat="1" ht="15.75" x14ac:dyDescent="0.25">
      <c r="A81" s="43"/>
      <c r="B81" s="43"/>
      <c r="C81" s="43"/>
      <c r="D81" s="43"/>
      <c r="E81" s="43"/>
      <c r="F81" s="43"/>
      <c r="G81" s="43"/>
      <c r="H81" s="43"/>
      <c r="I81" s="43"/>
      <c r="J81" s="43"/>
      <c r="K81" s="47">
        <f>$K$50</f>
        <v>19115900</v>
      </c>
      <c r="L81" s="48"/>
    </row>
    <row r="82" spans="1:12" s="44" customFormat="1" ht="15.75" x14ac:dyDescent="0.25">
      <c r="A82" s="43"/>
      <c r="B82" s="43"/>
      <c r="C82" s="43"/>
      <c r="D82" s="43"/>
      <c r="E82" s="43"/>
      <c r="F82" s="43"/>
      <c r="G82" s="43"/>
      <c r="H82" s="43"/>
      <c r="I82" s="43"/>
      <c r="J82" s="43"/>
      <c r="K82" s="47">
        <f>K80-K81</f>
        <v>4489710</v>
      </c>
      <c r="L82" s="48">
        <f>K82/K80*100%</f>
        <v>0.19019673713155474</v>
      </c>
    </row>
    <row r="83" spans="1:12" s="44" customFormat="1" ht="15.75" x14ac:dyDescent="0.25">
      <c r="A83" s="43"/>
      <c r="B83" s="43"/>
      <c r="C83" s="43"/>
      <c r="D83" s="43"/>
      <c r="E83" s="43"/>
      <c r="F83" s="43"/>
      <c r="G83" s="43"/>
      <c r="H83" s="43"/>
      <c r="I83" s="43"/>
      <c r="J83" s="43"/>
      <c r="K83" s="46"/>
      <c r="L83" s="48">
        <f>K81/K80*100%</f>
        <v>0.80980326286844528</v>
      </c>
    </row>
    <row r="84" spans="1:12" s="44" customFormat="1" ht="15.75" x14ac:dyDescent="0.25">
      <c r="A84" s="43"/>
      <c r="B84" s="49" t="s">
        <v>42</v>
      </c>
      <c r="C84" s="43"/>
      <c r="D84" s="43"/>
      <c r="E84" s="43"/>
      <c r="F84" s="43"/>
      <c r="G84" s="43"/>
      <c r="H84" s="43"/>
      <c r="I84" s="43"/>
      <c r="J84" s="43"/>
      <c r="K84" s="43"/>
      <c r="L84" s="43"/>
    </row>
    <row r="85" spans="1:12" s="10" customFormat="1" ht="15.75" x14ac:dyDescent="0.25">
      <c r="A85" s="50"/>
      <c r="B85" s="51"/>
      <c r="C85" s="52"/>
      <c r="D85" s="52"/>
      <c r="E85" s="52"/>
      <c r="F85" s="52"/>
      <c r="G85" s="9"/>
      <c r="H85" s="9"/>
      <c r="I85" s="9"/>
      <c r="J85" s="9"/>
      <c r="K85" s="9"/>
      <c r="L85" s="9"/>
    </row>
  </sheetData>
  <sheetProtection selectLockedCells="1" selectUnlockedCells="1"/>
  <mergeCells count="11">
    <mergeCell ref="B7:K7"/>
    <mergeCell ref="B1:K1"/>
    <mergeCell ref="B2:K2"/>
    <mergeCell ref="B4:C5"/>
    <mergeCell ref="I4:K5"/>
    <mergeCell ref="B6:K6"/>
    <mergeCell ref="B8:K8"/>
    <mergeCell ref="B30:C30"/>
    <mergeCell ref="B31:L31"/>
    <mergeCell ref="B50:C50"/>
    <mergeCell ref="B52:L52"/>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83"/>
  <sheetViews>
    <sheetView zoomScaleNormal="100" zoomScaleSheetLayoutView="90" workbookViewId="0">
      <selection activeCell="A4" sqref="A4:XFD4"/>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99</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98</v>
      </c>
      <c r="C10" s="27" t="s">
        <v>18</v>
      </c>
      <c r="D10" s="28">
        <v>1</v>
      </c>
      <c r="E10" s="23">
        <v>61853</v>
      </c>
      <c r="F10" s="24"/>
      <c r="G10" s="24"/>
      <c r="H10" s="24">
        <v>1</v>
      </c>
      <c r="I10" s="24">
        <v>60</v>
      </c>
      <c r="J10" s="29">
        <f t="shared" ref="J10:J26" si="0">G10+F10+(D10*E10)</f>
        <v>61853</v>
      </c>
      <c r="K10" s="29">
        <f t="shared" ref="K10:K20" si="1">J10*I10*H10</f>
        <v>3711180</v>
      </c>
      <c r="L10" s="25"/>
    </row>
    <row r="11" spans="1:12" s="10" customFormat="1" ht="189" x14ac:dyDescent="0.25">
      <c r="A11" s="26">
        <v>1.2</v>
      </c>
      <c r="B11" s="21" t="s">
        <v>97</v>
      </c>
      <c r="C11" s="21" t="s">
        <v>96</v>
      </c>
      <c r="D11" s="28">
        <v>2</v>
      </c>
      <c r="E11" s="23">
        <v>61853</v>
      </c>
      <c r="F11" s="24"/>
      <c r="G11" s="24">
        <f>2000*D11</f>
        <v>4000</v>
      </c>
      <c r="H11" s="24">
        <v>1</v>
      </c>
      <c r="I11" s="24">
        <v>60</v>
      </c>
      <c r="J11" s="29">
        <f t="shared" si="0"/>
        <v>127706</v>
      </c>
      <c r="K11" s="29">
        <f t="shared" si="1"/>
        <v>7662360</v>
      </c>
      <c r="L11" s="25"/>
    </row>
    <row r="12" spans="1:12" s="10" customFormat="1" ht="47.25" x14ac:dyDescent="0.25">
      <c r="A12" s="26">
        <v>1.3</v>
      </c>
      <c r="B12" s="21" t="s">
        <v>95</v>
      </c>
      <c r="C12" s="21" t="s">
        <v>18</v>
      </c>
      <c r="D12" s="28">
        <v>1</v>
      </c>
      <c r="E12" s="23">
        <v>61853</v>
      </c>
      <c r="F12" s="24"/>
      <c r="G12" s="24"/>
      <c r="H12" s="24">
        <v>1</v>
      </c>
      <c r="I12" s="24">
        <v>60</v>
      </c>
      <c r="J12" s="29">
        <f t="shared" si="0"/>
        <v>61853</v>
      </c>
      <c r="K12" s="29">
        <f t="shared" si="1"/>
        <v>3711180</v>
      </c>
      <c r="L12" s="25"/>
    </row>
    <row r="13" spans="1:12" s="10" customFormat="1" ht="31.5" x14ac:dyDescent="0.25">
      <c r="A13" s="30">
        <v>1.4</v>
      </c>
      <c r="B13" s="21" t="s">
        <v>94</v>
      </c>
      <c r="C13" s="21" t="s">
        <v>20</v>
      </c>
      <c r="D13" s="28">
        <v>1</v>
      </c>
      <c r="E13" s="23">
        <v>61853</v>
      </c>
      <c r="F13" s="24"/>
      <c r="G13" s="24"/>
      <c r="H13" s="24">
        <v>1</v>
      </c>
      <c r="I13" s="24">
        <v>60</v>
      </c>
      <c r="J13" s="29">
        <f t="shared" si="0"/>
        <v>61853</v>
      </c>
      <c r="K13" s="29">
        <f t="shared" si="1"/>
        <v>3711180</v>
      </c>
      <c r="L13" s="25"/>
    </row>
    <row r="14" spans="1:12" s="10" customFormat="1" ht="15.75" x14ac:dyDescent="0.25">
      <c r="A14" s="19">
        <v>2</v>
      </c>
      <c r="B14" s="20" t="s">
        <v>21</v>
      </c>
      <c r="C14" s="21" t="s">
        <v>22</v>
      </c>
      <c r="D14" s="28">
        <v>2</v>
      </c>
      <c r="E14" s="23">
        <v>61853</v>
      </c>
      <c r="F14" s="24">
        <v>0</v>
      </c>
      <c r="G14" s="24"/>
      <c r="H14" s="24">
        <v>1</v>
      </c>
      <c r="I14" s="24">
        <v>30</v>
      </c>
      <c r="J14" s="29">
        <f t="shared" si="0"/>
        <v>123706</v>
      </c>
      <c r="K14" s="29">
        <f t="shared" si="1"/>
        <v>3711180</v>
      </c>
      <c r="L14" s="25"/>
    </row>
    <row r="15" spans="1:12" s="10" customFormat="1" ht="15.75" x14ac:dyDescent="0.25">
      <c r="A15" s="26"/>
      <c r="B15" s="21"/>
      <c r="C15" s="21" t="s">
        <v>23</v>
      </c>
      <c r="D15" s="28">
        <v>1</v>
      </c>
      <c r="E15" s="23">
        <v>61853</v>
      </c>
      <c r="F15" s="24">
        <v>0</v>
      </c>
      <c r="G15" s="24">
        <v>8000</v>
      </c>
      <c r="H15" s="24">
        <v>1</v>
      </c>
      <c r="I15" s="24">
        <v>30</v>
      </c>
      <c r="J15" s="29">
        <f t="shared" si="0"/>
        <v>69853</v>
      </c>
      <c r="K15" s="29">
        <f t="shared" si="1"/>
        <v>2095590</v>
      </c>
      <c r="L15" s="25" t="s">
        <v>24</v>
      </c>
    </row>
    <row r="16" spans="1:12" s="10" customFormat="1" ht="15.75" x14ac:dyDescent="0.25">
      <c r="A16" s="26"/>
      <c r="B16" s="21"/>
      <c r="C16" s="21" t="s">
        <v>25</v>
      </c>
      <c r="D16" s="28">
        <v>0.5</v>
      </c>
      <c r="E16" s="23">
        <v>61853</v>
      </c>
      <c r="F16" s="24">
        <v>0</v>
      </c>
      <c r="G16" s="24"/>
      <c r="H16" s="24">
        <v>1</v>
      </c>
      <c r="I16" s="24">
        <v>0</v>
      </c>
      <c r="J16" s="29">
        <f t="shared" si="0"/>
        <v>30926.5</v>
      </c>
      <c r="K16" s="29">
        <f t="shared" si="1"/>
        <v>0</v>
      </c>
      <c r="L16" s="25"/>
    </row>
    <row r="17" spans="1:12" s="10" customFormat="1" ht="31.5" x14ac:dyDescent="0.25">
      <c r="A17" s="19">
        <v>3</v>
      </c>
      <c r="B17" s="20" t="s">
        <v>26</v>
      </c>
      <c r="C17" s="21"/>
      <c r="D17" s="28">
        <v>0</v>
      </c>
      <c r="E17" s="23">
        <v>61853</v>
      </c>
      <c r="F17" s="24">
        <v>0</v>
      </c>
      <c r="G17" s="24"/>
      <c r="H17" s="24">
        <v>1</v>
      </c>
      <c r="I17" s="24">
        <v>0</v>
      </c>
      <c r="J17" s="29">
        <f t="shared" si="0"/>
        <v>0</v>
      </c>
      <c r="K17" s="29">
        <f t="shared" si="1"/>
        <v>0</v>
      </c>
      <c r="L17" s="25"/>
    </row>
    <row r="18" spans="1:12" s="10" customFormat="1" ht="15.75" x14ac:dyDescent="0.25">
      <c r="A18" s="30" t="s">
        <v>27</v>
      </c>
      <c r="B18" s="21" t="s">
        <v>28</v>
      </c>
      <c r="C18" s="21"/>
      <c r="D18" s="28">
        <v>0</v>
      </c>
      <c r="E18" s="23">
        <v>61853</v>
      </c>
      <c r="F18" s="24">
        <v>0</v>
      </c>
      <c r="G18" s="24"/>
      <c r="H18" s="24">
        <v>1</v>
      </c>
      <c r="I18" s="24">
        <v>0</v>
      </c>
      <c r="J18" s="29">
        <f t="shared" si="0"/>
        <v>0</v>
      </c>
      <c r="K18" s="29">
        <f t="shared" si="1"/>
        <v>0</v>
      </c>
      <c r="L18" s="25"/>
    </row>
    <row r="19" spans="1:12" s="10" customFormat="1" ht="15.75" x14ac:dyDescent="0.25">
      <c r="A19" s="30" t="s">
        <v>29</v>
      </c>
      <c r="B19" s="21" t="s">
        <v>30</v>
      </c>
      <c r="C19" s="21"/>
      <c r="D19" s="28">
        <v>0</v>
      </c>
      <c r="E19" s="23">
        <v>61853</v>
      </c>
      <c r="F19" s="24">
        <v>0</v>
      </c>
      <c r="G19" s="24"/>
      <c r="H19" s="24">
        <v>1</v>
      </c>
      <c r="I19" s="24">
        <v>0</v>
      </c>
      <c r="J19" s="29">
        <f t="shared" si="0"/>
        <v>0</v>
      </c>
      <c r="K19" s="29">
        <f t="shared" si="1"/>
        <v>0</v>
      </c>
      <c r="L19" s="25"/>
    </row>
    <row r="20" spans="1:12" s="10" customFormat="1" ht="15.75" x14ac:dyDescent="0.25">
      <c r="A20" s="30" t="s">
        <v>31</v>
      </c>
      <c r="B20" s="21" t="s">
        <v>32</v>
      </c>
      <c r="C20" s="21"/>
      <c r="D20" s="28">
        <v>0</v>
      </c>
      <c r="E20" s="23">
        <v>61853</v>
      </c>
      <c r="F20" s="24">
        <v>0</v>
      </c>
      <c r="G20" s="24"/>
      <c r="H20" s="24">
        <v>1</v>
      </c>
      <c r="I20" s="24">
        <v>0</v>
      </c>
      <c r="J20" s="29">
        <f t="shared" si="0"/>
        <v>0</v>
      </c>
      <c r="K20" s="29">
        <f t="shared" si="1"/>
        <v>0</v>
      </c>
      <c r="L20" s="25"/>
    </row>
    <row r="21" spans="1:12" s="10" customFormat="1" ht="63" x14ac:dyDescent="0.25">
      <c r="A21" s="26">
        <v>4</v>
      </c>
      <c r="B21" s="21" t="s">
        <v>33</v>
      </c>
      <c r="C21" s="21"/>
      <c r="D21" s="28"/>
      <c r="E21" s="23">
        <v>61853</v>
      </c>
      <c r="F21" s="24"/>
      <c r="G21" s="24"/>
      <c r="H21" s="24"/>
      <c r="I21" s="24">
        <v>0</v>
      </c>
      <c r="J21" s="29">
        <f t="shared" si="0"/>
        <v>0</v>
      </c>
      <c r="K21" s="29"/>
      <c r="L21" s="25"/>
    </row>
    <row r="22" spans="1:12" s="10" customFormat="1" ht="31.5" x14ac:dyDescent="0.25">
      <c r="A22" s="26">
        <v>5</v>
      </c>
      <c r="B22" s="21" t="s">
        <v>34</v>
      </c>
      <c r="C22" s="21"/>
      <c r="D22" s="28">
        <v>0</v>
      </c>
      <c r="E22" s="23">
        <v>61853</v>
      </c>
      <c r="F22" s="24">
        <v>0</v>
      </c>
      <c r="G22" s="24"/>
      <c r="H22" s="24">
        <v>1</v>
      </c>
      <c r="I22" s="24">
        <v>0</v>
      </c>
      <c r="J22" s="29">
        <f t="shared" si="0"/>
        <v>0</v>
      </c>
      <c r="K22" s="29">
        <f>J22*I22*H22</f>
        <v>0</v>
      </c>
      <c r="L22" s="25"/>
    </row>
    <row r="23" spans="1:12" s="10" customFormat="1" ht="15.75" x14ac:dyDescent="0.25">
      <c r="A23" s="26">
        <v>6</v>
      </c>
      <c r="B23" s="20" t="s">
        <v>35</v>
      </c>
      <c r="C23" s="21" t="s">
        <v>22</v>
      </c>
      <c r="D23" s="28">
        <v>2</v>
      </c>
      <c r="E23" s="23">
        <v>61853</v>
      </c>
      <c r="F23" s="24">
        <v>0</v>
      </c>
      <c r="G23" s="24"/>
      <c r="H23" s="24">
        <v>1</v>
      </c>
      <c r="I23" s="24">
        <v>30</v>
      </c>
      <c r="J23" s="29">
        <f t="shared" si="0"/>
        <v>123706</v>
      </c>
      <c r="K23" s="29">
        <f>J23*I23*H23</f>
        <v>3711180</v>
      </c>
      <c r="L23" s="25"/>
    </row>
    <row r="24" spans="1:12" s="10" customFormat="1" ht="15.75" x14ac:dyDescent="0.25">
      <c r="A24" s="31"/>
      <c r="B24" s="21"/>
      <c r="C24" s="21" t="s">
        <v>23</v>
      </c>
      <c r="D24" s="28">
        <v>1</v>
      </c>
      <c r="E24" s="23">
        <v>61853</v>
      </c>
      <c r="F24" s="24">
        <v>0</v>
      </c>
      <c r="G24" s="24">
        <v>8000</v>
      </c>
      <c r="H24" s="24">
        <v>1</v>
      </c>
      <c r="I24" s="24">
        <v>30</v>
      </c>
      <c r="J24" s="29">
        <f t="shared" si="0"/>
        <v>69853</v>
      </c>
      <c r="K24" s="29">
        <f>J24*I24*H24</f>
        <v>2095590</v>
      </c>
      <c r="L24" s="25" t="s">
        <v>24</v>
      </c>
    </row>
    <row r="25" spans="1:12" s="10" customFormat="1" ht="15.75" x14ac:dyDescent="0.25">
      <c r="A25" s="31"/>
      <c r="B25" s="21"/>
      <c r="C25" s="21" t="s">
        <v>25</v>
      </c>
      <c r="D25" s="28">
        <v>0.5</v>
      </c>
      <c r="E25" s="23">
        <v>61853</v>
      </c>
      <c r="F25" s="24">
        <v>0</v>
      </c>
      <c r="G25" s="24"/>
      <c r="H25" s="24">
        <v>1</v>
      </c>
      <c r="I25" s="24">
        <v>0</v>
      </c>
      <c r="J25" s="29">
        <f t="shared" si="0"/>
        <v>30926.5</v>
      </c>
      <c r="K25" s="29">
        <f>J25*I25*H25</f>
        <v>0</v>
      </c>
      <c r="L25" s="25"/>
    </row>
    <row r="26" spans="1:12" s="10" customFormat="1" ht="15.75" x14ac:dyDescent="0.25">
      <c r="A26" s="32"/>
      <c r="B26" s="21"/>
      <c r="C26" s="21" t="s">
        <v>36</v>
      </c>
      <c r="D26" s="28">
        <v>0</v>
      </c>
      <c r="E26" s="23">
        <v>61853</v>
      </c>
      <c r="F26" s="24">
        <v>0</v>
      </c>
      <c r="G26" s="24"/>
      <c r="H26" s="24">
        <v>1</v>
      </c>
      <c r="I26" s="24">
        <v>0</v>
      </c>
      <c r="J26" s="29">
        <f t="shared" si="0"/>
        <v>0</v>
      </c>
      <c r="K26" s="29">
        <f>J26*I26*H26</f>
        <v>0</v>
      </c>
      <c r="L26" s="25"/>
    </row>
    <row r="27" spans="1:12" s="10" customFormat="1" ht="16.5" thickBot="1" x14ac:dyDescent="0.3">
      <c r="A27" s="33"/>
      <c r="B27" s="56" t="s">
        <v>37</v>
      </c>
      <c r="C27" s="57"/>
      <c r="D27" s="34"/>
      <c r="E27" s="35"/>
      <c r="F27" s="35">
        <f>SUM(F9:F21)</f>
        <v>0</v>
      </c>
      <c r="G27" s="35">
        <f>SUM(G9:G26)</f>
        <v>20000</v>
      </c>
      <c r="H27" s="35"/>
      <c r="I27" s="35"/>
      <c r="J27" s="35">
        <f>SUM(J9:J26)</f>
        <v>762236</v>
      </c>
      <c r="K27" s="35">
        <f>SUM(K9:K26)</f>
        <v>30409440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47.25" x14ac:dyDescent="0.25">
      <c r="A31" s="26">
        <v>1.1000000000000001</v>
      </c>
      <c r="B31" s="21" t="s">
        <v>98</v>
      </c>
      <c r="C31" s="27" t="s">
        <v>18</v>
      </c>
      <c r="D31" s="28">
        <v>1</v>
      </c>
      <c r="E31" s="23">
        <v>61853</v>
      </c>
      <c r="F31" s="24"/>
      <c r="G31" s="24"/>
      <c r="H31" s="24">
        <v>1</v>
      </c>
      <c r="I31" s="24">
        <v>60</v>
      </c>
      <c r="J31" s="29">
        <f t="shared" ref="J31:J47" si="2">G31+F31+(D31*E31)</f>
        <v>61853</v>
      </c>
      <c r="K31" s="29">
        <f t="shared" ref="K31:K41" si="3">J31*I31*H31</f>
        <v>3711180</v>
      </c>
      <c r="L31" s="25"/>
    </row>
    <row r="32" spans="1:12" s="10" customFormat="1" ht="189" x14ac:dyDescent="0.25">
      <c r="A32" s="26">
        <v>1.2</v>
      </c>
      <c r="B32" s="21" t="s">
        <v>97</v>
      </c>
      <c r="C32" s="21" t="s">
        <v>96</v>
      </c>
      <c r="D32" s="28">
        <v>2</v>
      </c>
      <c r="E32" s="23">
        <v>61853</v>
      </c>
      <c r="F32" s="24"/>
      <c r="G32" s="24">
        <f>2000*D32</f>
        <v>4000</v>
      </c>
      <c r="H32" s="24">
        <v>1</v>
      </c>
      <c r="I32" s="24">
        <v>60</v>
      </c>
      <c r="J32" s="29">
        <f t="shared" si="2"/>
        <v>127706</v>
      </c>
      <c r="K32" s="29">
        <f t="shared" si="3"/>
        <v>7662360</v>
      </c>
      <c r="L32" s="25"/>
    </row>
    <row r="33" spans="1:12" s="10" customFormat="1" ht="47.25" x14ac:dyDescent="0.25">
      <c r="A33" s="26">
        <v>1.3</v>
      </c>
      <c r="B33" s="21" t="s">
        <v>95</v>
      </c>
      <c r="C33" s="21" t="s">
        <v>18</v>
      </c>
      <c r="D33" s="28">
        <v>1</v>
      </c>
      <c r="E33" s="23">
        <v>61853</v>
      </c>
      <c r="F33" s="24"/>
      <c r="G33" s="24"/>
      <c r="H33" s="24">
        <v>1</v>
      </c>
      <c r="I33" s="24">
        <v>60</v>
      </c>
      <c r="J33" s="29">
        <f t="shared" si="2"/>
        <v>61853</v>
      </c>
      <c r="K33" s="29">
        <f t="shared" si="3"/>
        <v>3711180</v>
      </c>
      <c r="L33" s="25"/>
    </row>
    <row r="34" spans="1:12" s="10" customFormat="1" ht="31.5" x14ac:dyDescent="0.25">
      <c r="A34" s="30">
        <v>1.4</v>
      </c>
      <c r="B34" s="21" t="s">
        <v>94</v>
      </c>
      <c r="C34" s="21" t="s">
        <v>20</v>
      </c>
      <c r="D34" s="28">
        <v>1</v>
      </c>
      <c r="E34" s="23">
        <v>61853</v>
      </c>
      <c r="F34" s="24"/>
      <c r="G34" s="24"/>
      <c r="H34" s="24">
        <v>1</v>
      </c>
      <c r="I34" s="24">
        <v>60</v>
      </c>
      <c r="J34" s="29">
        <f t="shared" si="2"/>
        <v>61853</v>
      </c>
      <c r="K34" s="29">
        <f t="shared" si="3"/>
        <v>3711180</v>
      </c>
      <c r="L34" s="25"/>
    </row>
    <row r="35" spans="1:12" s="10" customFormat="1" ht="15.75" x14ac:dyDescent="0.25">
      <c r="A35" s="19">
        <v>2</v>
      </c>
      <c r="B35" s="20" t="s">
        <v>21</v>
      </c>
      <c r="C35" s="21" t="s">
        <v>22</v>
      </c>
      <c r="D35" s="28">
        <v>2</v>
      </c>
      <c r="E35" s="23">
        <v>61853</v>
      </c>
      <c r="F35" s="24">
        <v>0</v>
      </c>
      <c r="G35" s="24"/>
      <c r="H35" s="24">
        <v>1</v>
      </c>
      <c r="I35" s="24">
        <v>30</v>
      </c>
      <c r="J35" s="29">
        <f t="shared" si="2"/>
        <v>123706</v>
      </c>
      <c r="K35" s="29">
        <f t="shared" si="3"/>
        <v>3711180</v>
      </c>
      <c r="L35" s="25"/>
    </row>
    <row r="36" spans="1:12" s="10" customFormat="1" ht="15.75" x14ac:dyDescent="0.25">
      <c r="A36" s="26"/>
      <c r="B36" s="21"/>
      <c r="C36" s="21" t="s">
        <v>23</v>
      </c>
      <c r="D36" s="28">
        <v>1</v>
      </c>
      <c r="E36" s="23">
        <v>61853</v>
      </c>
      <c r="F36" s="24">
        <v>0</v>
      </c>
      <c r="G36" s="24">
        <v>8000</v>
      </c>
      <c r="H36" s="24">
        <v>1</v>
      </c>
      <c r="I36" s="24">
        <v>30</v>
      </c>
      <c r="J36" s="29">
        <f t="shared" si="2"/>
        <v>69853</v>
      </c>
      <c r="K36" s="29">
        <f t="shared" si="3"/>
        <v>2095590</v>
      </c>
      <c r="L36" s="25" t="s">
        <v>24</v>
      </c>
    </row>
    <row r="37" spans="1:12" s="10" customFormat="1" ht="15.75" x14ac:dyDescent="0.25">
      <c r="A37" s="26"/>
      <c r="B37" s="21"/>
      <c r="C37" s="21" t="s">
        <v>25</v>
      </c>
      <c r="D37" s="28">
        <v>0.5</v>
      </c>
      <c r="E37" s="23">
        <v>61853</v>
      </c>
      <c r="F37" s="24">
        <v>0</v>
      </c>
      <c r="G37" s="24"/>
      <c r="H37" s="24">
        <v>1</v>
      </c>
      <c r="I37" s="24">
        <v>0</v>
      </c>
      <c r="J37" s="29">
        <f t="shared" si="2"/>
        <v>30926.5</v>
      </c>
      <c r="K37" s="29">
        <f t="shared" si="3"/>
        <v>0</v>
      </c>
      <c r="L37" s="25"/>
    </row>
    <row r="38" spans="1:12" s="10" customFormat="1" ht="31.5" x14ac:dyDescent="0.25">
      <c r="A38" s="19">
        <v>3</v>
      </c>
      <c r="B38" s="20" t="s">
        <v>26</v>
      </c>
      <c r="C38" s="21"/>
      <c r="D38" s="28">
        <v>0</v>
      </c>
      <c r="E38" s="23">
        <v>61853</v>
      </c>
      <c r="F38" s="24">
        <v>0</v>
      </c>
      <c r="G38" s="24"/>
      <c r="H38" s="24">
        <v>1</v>
      </c>
      <c r="I38" s="24">
        <v>0</v>
      </c>
      <c r="J38" s="29">
        <f t="shared" si="2"/>
        <v>0</v>
      </c>
      <c r="K38" s="29">
        <f t="shared" si="3"/>
        <v>0</v>
      </c>
      <c r="L38" s="25"/>
    </row>
    <row r="39" spans="1:12" s="10" customFormat="1" ht="15.75" x14ac:dyDescent="0.25">
      <c r="A39" s="30" t="s">
        <v>27</v>
      </c>
      <c r="B39" s="21" t="s">
        <v>28</v>
      </c>
      <c r="C39" s="21"/>
      <c r="D39" s="28">
        <v>0</v>
      </c>
      <c r="E39" s="23">
        <v>61853</v>
      </c>
      <c r="F39" s="24">
        <v>0</v>
      </c>
      <c r="G39" s="24"/>
      <c r="H39" s="24">
        <v>1</v>
      </c>
      <c r="I39" s="24">
        <v>0</v>
      </c>
      <c r="J39" s="29">
        <f t="shared" si="2"/>
        <v>0</v>
      </c>
      <c r="K39" s="29">
        <f t="shared" si="3"/>
        <v>0</v>
      </c>
      <c r="L39" s="25"/>
    </row>
    <row r="40" spans="1:12" s="10" customFormat="1" ht="15.75" x14ac:dyDescent="0.25">
      <c r="A40" s="30" t="s">
        <v>29</v>
      </c>
      <c r="B40" s="21" t="s">
        <v>30</v>
      </c>
      <c r="C40" s="21"/>
      <c r="D40" s="28">
        <v>0</v>
      </c>
      <c r="E40" s="23">
        <v>61853</v>
      </c>
      <c r="F40" s="24">
        <v>0</v>
      </c>
      <c r="G40" s="24"/>
      <c r="H40" s="24">
        <v>1</v>
      </c>
      <c r="I40" s="24">
        <v>0</v>
      </c>
      <c r="J40" s="29">
        <f t="shared" si="2"/>
        <v>0</v>
      </c>
      <c r="K40" s="29">
        <f t="shared" si="3"/>
        <v>0</v>
      </c>
      <c r="L40" s="25"/>
    </row>
    <row r="41" spans="1:12" s="10" customFormat="1" ht="15.75" x14ac:dyDescent="0.25">
      <c r="A41" s="30" t="s">
        <v>31</v>
      </c>
      <c r="B41" s="21" t="s">
        <v>32</v>
      </c>
      <c r="C41" s="21"/>
      <c r="D41" s="28">
        <v>0</v>
      </c>
      <c r="E41" s="23">
        <v>61853</v>
      </c>
      <c r="F41" s="24">
        <v>0</v>
      </c>
      <c r="G41" s="24"/>
      <c r="H41" s="24">
        <v>1</v>
      </c>
      <c r="I41" s="24">
        <v>0</v>
      </c>
      <c r="J41" s="29">
        <f t="shared" si="2"/>
        <v>0</v>
      </c>
      <c r="K41" s="29">
        <f t="shared" si="3"/>
        <v>0</v>
      </c>
      <c r="L41" s="25"/>
    </row>
    <row r="42" spans="1:12" s="10" customFormat="1" ht="63" x14ac:dyDescent="0.25">
      <c r="A42" s="26">
        <v>4</v>
      </c>
      <c r="B42" s="21" t="s">
        <v>33</v>
      </c>
      <c r="C42" s="21"/>
      <c r="D42" s="28"/>
      <c r="E42" s="23">
        <v>61853</v>
      </c>
      <c r="F42" s="24"/>
      <c r="G42" s="24"/>
      <c r="H42" s="24"/>
      <c r="I42" s="24">
        <v>0</v>
      </c>
      <c r="J42" s="29">
        <f t="shared" si="2"/>
        <v>0</v>
      </c>
      <c r="K42" s="29"/>
      <c r="L42" s="25"/>
    </row>
    <row r="43" spans="1:12" s="10" customFormat="1" ht="31.5" x14ac:dyDescent="0.25">
      <c r="A43" s="26">
        <v>5</v>
      </c>
      <c r="B43" s="21" t="s">
        <v>34</v>
      </c>
      <c r="C43" s="21"/>
      <c r="D43" s="28">
        <v>0</v>
      </c>
      <c r="E43" s="23">
        <v>61853</v>
      </c>
      <c r="F43" s="24">
        <v>0</v>
      </c>
      <c r="G43" s="24"/>
      <c r="H43" s="24">
        <v>1</v>
      </c>
      <c r="I43" s="24">
        <v>0</v>
      </c>
      <c r="J43" s="29">
        <f t="shared" si="2"/>
        <v>0</v>
      </c>
      <c r="K43" s="29">
        <f>J43*I43*H43</f>
        <v>0</v>
      </c>
      <c r="L43" s="25"/>
    </row>
    <row r="44" spans="1:12" s="10" customFormat="1" ht="15.75" x14ac:dyDescent="0.25">
      <c r="A44" s="26">
        <v>6</v>
      </c>
      <c r="B44" s="20" t="s">
        <v>35</v>
      </c>
      <c r="C44" s="21" t="s">
        <v>22</v>
      </c>
      <c r="D44" s="28">
        <v>2</v>
      </c>
      <c r="E44" s="23">
        <v>61853</v>
      </c>
      <c r="F44" s="24">
        <v>0</v>
      </c>
      <c r="G44" s="24"/>
      <c r="H44" s="24">
        <v>1</v>
      </c>
      <c r="I44" s="24">
        <v>30</v>
      </c>
      <c r="J44" s="29">
        <f t="shared" si="2"/>
        <v>123706</v>
      </c>
      <c r="K44" s="29">
        <f>J44*I44*H44</f>
        <v>3711180</v>
      </c>
      <c r="L44" s="25"/>
    </row>
    <row r="45" spans="1:12" s="10" customFormat="1" ht="15.75" x14ac:dyDescent="0.25">
      <c r="A45" s="31"/>
      <c r="B45" s="21"/>
      <c r="C45" s="21" t="s">
        <v>23</v>
      </c>
      <c r="D45" s="28">
        <v>1</v>
      </c>
      <c r="E45" s="23">
        <v>61853</v>
      </c>
      <c r="F45" s="24">
        <v>0</v>
      </c>
      <c r="G45" s="24">
        <v>8000</v>
      </c>
      <c r="H45" s="24">
        <v>1</v>
      </c>
      <c r="I45" s="24">
        <v>30</v>
      </c>
      <c r="J45" s="29">
        <f t="shared" si="2"/>
        <v>69853</v>
      </c>
      <c r="K45" s="29">
        <f>J45*I45*H45</f>
        <v>2095590</v>
      </c>
      <c r="L45" s="25" t="s">
        <v>24</v>
      </c>
    </row>
    <row r="46" spans="1:12" s="10" customFormat="1" ht="15.75" x14ac:dyDescent="0.25">
      <c r="A46" s="31"/>
      <c r="B46" s="21"/>
      <c r="C46" s="21" t="s">
        <v>25</v>
      </c>
      <c r="D46" s="28">
        <v>0.5</v>
      </c>
      <c r="E46" s="23">
        <v>61853</v>
      </c>
      <c r="F46" s="24">
        <v>0</v>
      </c>
      <c r="G46" s="24"/>
      <c r="H46" s="24">
        <v>1</v>
      </c>
      <c r="I46" s="24">
        <v>0</v>
      </c>
      <c r="J46" s="29">
        <f t="shared" si="2"/>
        <v>30926.5</v>
      </c>
      <c r="K46" s="29">
        <f>J46*I46*H46</f>
        <v>0</v>
      </c>
      <c r="L46" s="25"/>
    </row>
    <row r="47" spans="1:12" s="10" customFormat="1" ht="15.75" x14ac:dyDescent="0.25">
      <c r="A47" s="32"/>
      <c r="B47" s="21"/>
      <c r="C47" s="21" t="s">
        <v>36</v>
      </c>
      <c r="D47" s="28">
        <v>0</v>
      </c>
      <c r="E47" s="23">
        <v>61853</v>
      </c>
      <c r="F47" s="24">
        <v>0</v>
      </c>
      <c r="G47" s="24"/>
      <c r="H47" s="24">
        <v>1</v>
      </c>
      <c r="I47" s="24">
        <v>0</v>
      </c>
      <c r="J47" s="29">
        <f t="shared" si="2"/>
        <v>0</v>
      </c>
      <c r="K47" s="29">
        <f>J47*I47*H47</f>
        <v>0</v>
      </c>
      <c r="L47" s="25"/>
    </row>
    <row r="48" spans="1:12" s="10" customFormat="1" ht="16.5" thickBot="1" x14ac:dyDescent="0.3">
      <c r="A48" s="33"/>
      <c r="B48" s="56" t="s">
        <v>37</v>
      </c>
      <c r="C48" s="57"/>
      <c r="D48" s="34"/>
      <c r="E48" s="35"/>
      <c r="F48" s="35">
        <f>SUM(F30:F47)</f>
        <v>0</v>
      </c>
      <c r="G48" s="35">
        <f>SUM(G30:G47)</f>
        <v>20000</v>
      </c>
      <c r="H48" s="35"/>
      <c r="I48" s="35"/>
      <c r="J48" s="35">
        <f>SUM(J30:J47)</f>
        <v>762236</v>
      </c>
      <c r="K48" s="35">
        <f>SUM(K30:K47)</f>
        <v>30409440</v>
      </c>
      <c r="L48" s="36"/>
    </row>
    <row r="49" spans="1:12" s="10" customFormat="1" ht="15.75" x14ac:dyDescent="0.25">
      <c r="A49" s="38"/>
      <c r="B49" s="39"/>
      <c r="C49" s="39"/>
      <c r="D49" s="40"/>
      <c r="E49" s="41"/>
      <c r="F49" s="41"/>
      <c r="G49" s="41"/>
      <c r="H49" s="42"/>
      <c r="I49" s="41"/>
      <c r="J49" s="41"/>
      <c r="K49" s="41"/>
      <c r="L49" s="41"/>
    </row>
    <row r="50" spans="1:12" s="10" customFormat="1" ht="15.75" x14ac:dyDescent="0.25">
      <c r="A50" s="8" t="s">
        <v>40</v>
      </c>
      <c r="B50" s="55" t="s">
        <v>41</v>
      </c>
      <c r="C50" s="55"/>
      <c r="D50" s="55"/>
      <c r="E50" s="55"/>
      <c r="F50" s="55"/>
      <c r="G50" s="55"/>
      <c r="H50" s="55"/>
      <c r="I50" s="55"/>
      <c r="J50" s="55"/>
      <c r="K50" s="55"/>
      <c r="L50" s="55"/>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3"/>
      <c r="L66" s="43"/>
    </row>
    <row r="67" spans="1:12" s="44" customFormat="1" ht="15.75" x14ac:dyDescent="0.25">
      <c r="A67" s="43"/>
      <c r="B67" s="43"/>
      <c r="C67" s="43"/>
      <c r="D67" s="43"/>
      <c r="E67" s="43"/>
      <c r="F67" s="43"/>
      <c r="G67" s="43"/>
      <c r="H67" s="43"/>
      <c r="I67" s="43"/>
      <c r="J67" s="43"/>
      <c r="K67" s="43"/>
      <c r="L67" s="43"/>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5"/>
      <c r="L75" s="45"/>
    </row>
    <row r="76" spans="1:12" s="44" customFormat="1" ht="15.75" x14ac:dyDescent="0.25">
      <c r="A76" s="43"/>
      <c r="B76" s="43"/>
      <c r="C76" s="43"/>
      <c r="D76" s="43"/>
      <c r="E76" s="43"/>
      <c r="F76" s="43"/>
      <c r="G76" s="43"/>
      <c r="H76" s="43"/>
      <c r="I76" s="43"/>
      <c r="J76" s="43"/>
      <c r="K76" s="45"/>
      <c r="L76" s="45"/>
    </row>
    <row r="77" spans="1:12" s="44" customFormat="1" ht="15.75" x14ac:dyDescent="0.25">
      <c r="A77" s="43"/>
      <c r="B77" s="43"/>
      <c r="C77" s="43"/>
      <c r="D77" s="43"/>
      <c r="E77" s="43"/>
      <c r="F77" s="43"/>
      <c r="G77" s="43"/>
      <c r="H77" s="43"/>
      <c r="I77" s="43"/>
      <c r="J77" s="43"/>
      <c r="K77" s="46"/>
      <c r="L77" s="46"/>
    </row>
    <row r="78" spans="1:12" s="44" customFormat="1" ht="15.75" x14ac:dyDescent="0.25">
      <c r="A78" s="43"/>
      <c r="B78" s="43"/>
      <c r="C78" s="43"/>
      <c r="D78" s="43"/>
      <c r="E78" s="43"/>
      <c r="F78" s="43"/>
      <c r="G78" s="43"/>
      <c r="H78" s="43"/>
      <c r="I78" s="43"/>
      <c r="J78" s="43"/>
      <c r="K78" s="47">
        <f>$K$27</f>
        <v>30409440</v>
      </c>
      <c r="L78" s="46"/>
    </row>
    <row r="79" spans="1:12" s="44" customFormat="1" ht="15.75" x14ac:dyDescent="0.25">
      <c r="A79" s="43"/>
      <c r="B79" s="43"/>
      <c r="C79" s="43"/>
      <c r="D79" s="43"/>
      <c r="E79" s="43"/>
      <c r="F79" s="43"/>
      <c r="G79" s="43"/>
      <c r="H79" s="43"/>
      <c r="I79" s="43"/>
      <c r="J79" s="43"/>
      <c r="K79" s="47">
        <f>$K$48</f>
        <v>30409440</v>
      </c>
      <c r="L79" s="48"/>
    </row>
    <row r="80" spans="1:12" s="44" customFormat="1" ht="15.75" x14ac:dyDescent="0.25">
      <c r="A80" s="43"/>
      <c r="B80" s="43"/>
      <c r="C80" s="43"/>
      <c r="D80" s="43"/>
      <c r="E80" s="43"/>
      <c r="F80" s="43"/>
      <c r="G80" s="43"/>
      <c r="H80" s="43"/>
      <c r="I80" s="43"/>
      <c r="J80" s="43"/>
      <c r="K80" s="47">
        <f>K78-K79</f>
        <v>0</v>
      </c>
      <c r="L80" s="48">
        <f>K80/K78*100%</f>
        <v>0</v>
      </c>
    </row>
    <row r="81" spans="1:12" s="44" customFormat="1" ht="15.75" x14ac:dyDescent="0.25">
      <c r="A81" s="43"/>
      <c r="B81" s="43"/>
      <c r="C81" s="43"/>
      <c r="D81" s="43"/>
      <c r="E81" s="43"/>
      <c r="F81" s="43"/>
      <c r="G81" s="43"/>
      <c r="H81" s="43"/>
      <c r="I81" s="43"/>
      <c r="J81" s="43"/>
      <c r="K81" s="46"/>
      <c r="L81" s="48">
        <f>K79/K78*100%</f>
        <v>1</v>
      </c>
    </row>
    <row r="82" spans="1:12" s="44" customFormat="1" ht="15.75" x14ac:dyDescent="0.25">
      <c r="A82" s="43"/>
      <c r="B82" s="49" t="s">
        <v>42</v>
      </c>
      <c r="C82" s="43"/>
      <c r="D82" s="43"/>
      <c r="E82" s="43"/>
      <c r="F82" s="43"/>
      <c r="G82" s="43"/>
      <c r="H82" s="43"/>
      <c r="I82" s="43"/>
      <c r="J82" s="43"/>
      <c r="K82" s="43"/>
      <c r="L82" s="43"/>
    </row>
    <row r="83" spans="1:12" s="10" customFormat="1" ht="15.75" x14ac:dyDescent="0.25">
      <c r="A83" s="50"/>
      <c r="B83" s="51"/>
      <c r="C83" s="52"/>
      <c r="D83" s="52"/>
      <c r="E83" s="52"/>
      <c r="F83" s="52"/>
      <c r="G83" s="9"/>
      <c r="H83" s="9"/>
      <c r="I83" s="9"/>
      <c r="J83" s="9"/>
      <c r="K83" s="9"/>
      <c r="L83" s="9"/>
    </row>
  </sheetData>
  <sheetProtection selectLockedCells="1" selectUnlockedCells="1"/>
  <mergeCells count="9">
    <mergeCell ref="B28:L28"/>
    <mergeCell ref="B48:C48"/>
    <mergeCell ref="B50:L50"/>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1"/>
  <sheetViews>
    <sheetView zoomScaleNormal="100" zoomScaleSheetLayoutView="90" workbookViewId="0">
      <selection activeCell="L8" sqref="L8"/>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103</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102</v>
      </c>
      <c r="C10" s="27" t="s">
        <v>18</v>
      </c>
      <c r="D10" s="28">
        <v>1</v>
      </c>
      <c r="E10" s="23">
        <v>61853</v>
      </c>
      <c r="F10" s="24"/>
      <c r="G10" s="24"/>
      <c r="H10" s="24">
        <v>1</v>
      </c>
      <c r="I10" s="24">
        <v>20</v>
      </c>
      <c r="J10" s="29">
        <f t="shared" ref="J10:J12" si="0">G10+F10+(D10*E10)</f>
        <v>61853</v>
      </c>
      <c r="K10" s="29">
        <f t="shared" ref="K10:K12" si="1">J10*I10*H10</f>
        <v>1237060</v>
      </c>
      <c r="L10" s="25"/>
    </row>
    <row r="11" spans="1:12" s="10" customFormat="1" ht="47.25" x14ac:dyDescent="0.25">
      <c r="A11" s="26">
        <v>1.2</v>
      </c>
      <c r="B11" s="21" t="s">
        <v>95</v>
      </c>
      <c r="C11" s="21" t="s">
        <v>18</v>
      </c>
      <c r="D11" s="28">
        <v>2</v>
      </c>
      <c r="E11" s="23">
        <v>61853</v>
      </c>
      <c r="F11" s="24"/>
      <c r="G11" s="24"/>
      <c r="H11" s="24">
        <v>1</v>
      </c>
      <c r="I11" s="24">
        <v>5</v>
      </c>
      <c r="J11" s="29">
        <f t="shared" si="0"/>
        <v>123706</v>
      </c>
      <c r="K11" s="29">
        <f t="shared" si="1"/>
        <v>618530</v>
      </c>
      <c r="L11" s="25"/>
    </row>
    <row r="12" spans="1:12" s="10" customFormat="1" ht="31.5" x14ac:dyDescent="0.25">
      <c r="A12" s="30">
        <v>1.4</v>
      </c>
      <c r="B12" s="21" t="s">
        <v>94</v>
      </c>
      <c r="C12" s="21" t="s">
        <v>20</v>
      </c>
      <c r="D12" s="28">
        <v>1</v>
      </c>
      <c r="E12" s="23">
        <v>61853</v>
      </c>
      <c r="F12" s="24"/>
      <c r="G12" s="24"/>
      <c r="H12" s="24">
        <v>1</v>
      </c>
      <c r="I12" s="24">
        <v>5</v>
      </c>
      <c r="J12" s="29">
        <f t="shared" si="0"/>
        <v>61853</v>
      </c>
      <c r="K12" s="29">
        <f t="shared" si="1"/>
        <v>309265</v>
      </c>
      <c r="L12" s="25"/>
    </row>
    <row r="13" spans="1:12" s="10" customFormat="1" ht="15.75" x14ac:dyDescent="0.25">
      <c r="A13" s="19">
        <v>2</v>
      </c>
      <c r="B13" s="20" t="s">
        <v>21</v>
      </c>
      <c r="C13" s="21" t="s">
        <v>22</v>
      </c>
      <c r="D13" s="28">
        <v>2</v>
      </c>
      <c r="E13" s="23">
        <v>61853</v>
      </c>
      <c r="F13" s="24">
        <v>0</v>
      </c>
      <c r="G13" s="24"/>
      <c r="H13" s="24">
        <v>1</v>
      </c>
      <c r="I13" s="24">
        <v>5</v>
      </c>
      <c r="J13" s="29">
        <f t="shared" ref="J13:J25" si="2">G13+F13+(D13*E13)</f>
        <v>123706</v>
      </c>
      <c r="K13" s="29">
        <f t="shared" ref="K13:K19" si="3">J13*I13*H13</f>
        <v>618530</v>
      </c>
      <c r="L13" s="25"/>
    </row>
    <row r="14" spans="1:12" s="10" customFormat="1" ht="15.75" x14ac:dyDescent="0.25">
      <c r="A14" s="26"/>
      <c r="B14" s="21"/>
      <c r="C14" s="21" t="s">
        <v>23</v>
      </c>
      <c r="D14" s="28">
        <v>1</v>
      </c>
      <c r="E14" s="23">
        <v>61853</v>
      </c>
      <c r="F14" s="24">
        <v>0</v>
      </c>
      <c r="G14" s="24">
        <v>8000</v>
      </c>
      <c r="H14" s="24">
        <v>1</v>
      </c>
      <c r="I14" s="24">
        <v>15</v>
      </c>
      <c r="J14" s="29">
        <f t="shared" si="2"/>
        <v>69853</v>
      </c>
      <c r="K14" s="29">
        <f t="shared" si="3"/>
        <v>1047795</v>
      </c>
      <c r="L14" s="25" t="s">
        <v>24</v>
      </c>
    </row>
    <row r="15" spans="1:12" s="10" customFormat="1" ht="15.75" x14ac:dyDescent="0.25">
      <c r="A15" s="26"/>
      <c r="B15" s="21"/>
      <c r="C15" s="21" t="s">
        <v>25</v>
      </c>
      <c r="D15" s="28">
        <v>0.5</v>
      </c>
      <c r="E15" s="23">
        <v>61853</v>
      </c>
      <c r="F15" s="24">
        <v>0</v>
      </c>
      <c r="G15" s="24"/>
      <c r="H15" s="24">
        <v>1</v>
      </c>
      <c r="I15" s="24">
        <v>0</v>
      </c>
      <c r="J15" s="29">
        <f t="shared" si="2"/>
        <v>30926.5</v>
      </c>
      <c r="K15" s="29">
        <f t="shared" si="3"/>
        <v>0</v>
      </c>
      <c r="L15" s="25"/>
    </row>
    <row r="16" spans="1:12" s="10" customFormat="1" ht="31.5" x14ac:dyDescent="0.25">
      <c r="A16" s="19">
        <v>3</v>
      </c>
      <c r="B16" s="20" t="s">
        <v>26</v>
      </c>
      <c r="C16" s="21"/>
      <c r="D16" s="28">
        <v>0</v>
      </c>
      <c r="E16" s="23">
        <v>61853</v>
      </c>
      <c r="F16" s="24">
        <v>0</v>
      </c>
      <c r="G16" s="24"/>
      <c r="H16" s="24">
        <v>1</v>
      </c>
      <c r="I16" s="24">
        <v>0</v>
      </c>
      <c r="J16" s="29">
        <f t="shared" si="2"/>
        <v>0</v>
      </c>
      <c r="K16" s="29">
        <f t="shared" si="3"/>
        <v>0</v>
      </c>
      <c r="L16" s="25"/>
    </row>
    <row r="17" spans="1:12" s="10" customFormat="1" ht="15.75" x14ac:dyDescent="0.25">
      <c r="A17" s="30" t="s">
        <v>27</v>
      </c>
      <c r="B17" s="21" t="s">
        <v>28</v>
      </c>
      <c r="C17" s="21"/>
      <c r="D17" s="28">
        <v>0</v>
      </c>
      <c r="E17" s="23">
        <v>61853</v>
      </c>
      <c r="F17" s="24">
        <v>0</v>
      </c>
      <c r="G17" s="24"/>
      <c r="H17" s="24">
        <v>1</v>
      </c>
      <c r="I17" s="24">
        <v>0</v>
      </c>
      <c r="J17" s="29">
        <f t="shared" si="2"/>
        <v>0</v>
      </c>
      <c r="K17" s="29">
        <f t="shared" si="3"/>
        <v>0</v>
      </c>
      <c r="L17" s="25"/>
    </row>
    <row r="18" spans="1:12" s="10" customFormat="1" ht="15.75" x14ac:dyDescent="0.25">
      <c r="A18" s="30" t="s">
        <v>29</v>
      </c>
      <c r="B18" s="21" t="s">
        <v>30</v>
      </c>
      <c r="C18" s="21"/>
      <c r="D18" s="28">
        <v>0</v>
      </c>
      <c r="E18" s="23">
        <v>61853</v>
      </c>
      <c r="F18" s="24">
        <v>0</v>
      </c>
      <c r="G18" s="24"/>
      <c r="H18" s="24">
        <v>1</v>
      </c>
      <c r="I18" s="24">
        <v>0</v>
      </c>
      <c r="J18" s="29">
        <f t="shared" si="2"/>
        <v>0</v>
      </c>
      <c r="K18" s="29">
        <f t="shared" si="3"/>
        <v>0</v>
      </c>
      <c r="L18" s="25"/>
    </row>
    <row r="19" spans="1:12" s="10" customFormat="1" ht="15.75" x14ac:dyDescent="0.25">
      <c r="A19" s="30" t="s">
        <v>31</v>
      </c>
      <c r="B19" s="21" t="s">
        <v>32</v>
      </c>
      <c r="C19" s="21"/>
      <c r="D19" s="28">
        <v>0</v>
      </c>
      <c r="E19" s="23">
        <v>61853</v>
      </c>
      <c r="F19" s="24">
        <v>0</v>
      </c>
      <c r="G19" s="24"/>
      <c r="H19" s="24">
        <v>1</v>
      </c>
      <c r="I19" s="24">
        <v>0</v>
      </c>
      <c r="J19" s="29">
        <f t="shared" si="2"/>
        <v>0</v>
      </c>
      <c r="K19" s="29">
        <f t="shared" si="3"/>
        <v>0</v>
      </c>
      <c r="L19" s="25"/>
    </row>
    <row r="20" spans="1:12" s="10" customFormat="1" ht="63" x14ac:dyDescent="0.25">
      <c r="A20" s="26">
        <v>4</v>
      </c>
      <c r="B20" s="21" t="s">
        <v>33</v>
      </c>
      <c r="C20" s="21"/>
      <c r="D20" s="28"/>
      <c r="E20" s="23">
        <v>61853</v>
      </c>
      <c r="F20" s="24"/>
      <c r="G20" s="24"/>
      <c r="H20" s="24"/>
      <c r="I20" s="24">
        <v>0</v>
      </c>
      <c r="J20" s="29">
        <f t="shared" si="2"/>
        <v>0</v>
      </c>
      <c r="K20" s="29"/>
      <c r="L20" s="25"/>
    </row>
    <row r="21" spans="1:12" s="10" customFormat="1" ht="31.5" x14ac:dyDescent="0.25">
      <c r="A21" s="26">
        <v>5</v>
      </c>
      <c r="B21" s="21" t="s">
        <v>34</v>
      </c>
      <c r="C21" s="21"/>
      <c r="D21" s="28">
        <v>0</v>
      </c>
      <c r="E21" s="23">
        <v>61853</v>
      </c>
      <c r="F21" s="24">
        <v>0</v>
      </c>
      <c r="G21" s="24"/>
      <c r="H21" s="24">
        <v>1</v>
      </c>
      <c r="I21" s="24">
        <v>0</v>
      </c>
      <c r="J21" s="29">
        <f t="shared" si="2"/>
        <v>0</v>
      </c>
      <c r="K21" s="29">
        <f>J21*I21*H21</f>
        <v>0</v>
      </c>
      <c r="L21" s="25"/>
    </row>
    <row r="22" spans="1:12" s="10" customFormat="1" ht="15.75" x14ac:dyDescent="0.25">
      <c r="A22" s="26">
        <v>6</v>
      </c>
      <c r="B22" s="20" t="s">
        <v>35</v>
      </c>
      <c r="C22" s="21" t="s">
        <v>22</v>
      </c>
      <c r="D22" s="28">
        <v>2</v>
      </c>
      <c r="E22" s="23">
        <v>61853</v>
      </c>
      <c r="F22" s="24">
        <v>0</v>
      </c>
      <c r="G22" s="24"/>
      <c r="H22" s="24">
        <v>1</v>
      </c>
      <c r="I22" s="24">
        <v>5</v>
      </c>
      <c r="J22" s="29">
        <f t="shared" si="2"/>
        <v>123706</v>
      </c>
      <c r="K22" s="29">
        <f>J22*I22*H22</f>
        <v>618530</v>
      </c>
      <c r="L22" s="25"/>
    </row>
    <row r="23" spans="1:12" s="10" customFormat="1" ht="15.75" x14ac:dyDescent="0.25">
      <c r="A23" s="31"/>
      <c r="B23" s="21"/>
      <c r="C23" s="21" t="s">
        <v>23</v>
      </c>
      <c r="D23" s="28">
        <v>1</v>
      </c>
      <c r="E23" s="23">
        <v>61853</v>
      </c>
      <c r="F23" s="24">
        <v>0</v>
      </c>
      <c r="G23" s="24">
        <v>8000</v>
      </c>
      <c r="H23" s="24">
        <v>1</v>
      </c>
      <c r="I23" s="24">
        <v>15</v>
      </c>
      <c r="J23" s="29">
        <f t="shared" si="2"/>
        <v>69853</v>
      </c>
      <c r="K23" s="29">
        <f>J23*I23*H23</f>
        <v>1047795</v>
      </c>
      <c r="L23" s="25" t="s">
        <v>24</v>
      </c>
    </row>
    <row r="24" spans="1:12" s="10" customFormat="1" ht="15.75" x14ac:dyDescent="0.25">
      <c r="A24" s="31"/>
      <c r="B24" s="21"/>
      <c r="C24" s="21" t="s">
        <v>25</v>
      </c>
      <c r="D24" s="28">
        <v>0.5</v>
      </c>
      <c r="E24" s="23">
        <v>61853</v>
      </c>
      <c r="F24" s="24">
        <v>0</v>
      </c>
      <c r="G24" s="24"/>
      <c r="H24" s="24">
        <v>1</v>
      </c>
      <c r="I24" s="24">
        <v>0</v>
      </c>
      <c r="J24" s="29">
        <f t="shared" si="2"/>
        <v>30926.5</v>
      </c>
      <c r="K24" s="29">
        <f>J24*I24*H24</f>
        <v>0</v>
      </c>
      <c r="L24" s="25"/>
    </row>
    <row r="25" spans="1:12" s="10" customFormat="1" ht="15.75" x14ac:dyDescent="0.25">
      <c r="A25" s="32"/>
      <c r="B25" s="21"/>
      <c r="C25" s="21" t="s">
        <v>36</v>
      </c>
      <c r="D25" s="28">
        <v>0</v>
      </c>
      <c r="E25" s="23">
        <v>61853</v>
      </c>
      <c r="F25" s="24">
        <v>0</v>
      </c>
      <c r="G25" s="24"/>
      <c r="H25" s="24">
        <v>1</v>
      </c>
      <c r="I25" s="24">
        <v>0</v>
      </c>
      <c r="J25" s="29">
        <f t="shared" si="2"/>
        <v>0</v>
      </c>
      <c r="K25" s="29">
        <f>J25*I25*H25</f>
        <v>0</v>
      </c>
      <c r="L25" s="25"/>
    </row>
    <row r="26" spans="1:12" s="10" customFormat="1" ht="16.5" thickBot="1" x14ac:dyDescent="0.3">
      <c r="A26" s="33"/>
      <c r="B26" s="56" t="s">
        <v>37</v>
      </c>
      <c r="C26" s="57"/>
      <c r="D26" s="34"/>
      <c r="E26" s="35"/>
      <c r="F26" s="35">
        <f>SUM(F9:F20)</f>
        <v>0</v>
      </c>
      <c r="G26" s="35">
        <f>SUM(G9:G25)</f>
        <v>16000</v>
      </c>
      <c r="H26" s="35"/>
      <c r="I26" s="35"/>
      <c r="J26" s="35">
        <f>SUM(J9:J25)</f>
        <v>696383</v>
      </c>
      <c r="K26" s="35">
        <f>SUM(K9:K25)</f>
        <v>5497505</v>
      </c>
      <c r="L26" s="36"/>
    </row>
    <row r="27" spans="1:12" s="10" customFormat="1" ht="16.5" thickBot="1" x14ac:dyDescent="0.3">
      <c r="A27" s="37" t="s">
        <v>38</v>
      </c>
      <c r="B27" s="58" t="s">
        <v>39</v>
      </c>
      <c r="C27" s="58"/>
      <c r="D27" s="58"/>
      <c r="E27" s="58"/>
      <c r="F27" s="58"/>
      <c r="G27" s="58"/>
      <c r="H27" s="58"/>
      <c r="I27" s="58"/>
      <c r="J27" s="58"/>
      <c r="K27" s="58"/>
      <c r="L27" s="58"/>
    </row>
    <row r="28" spans="1:12" s="10" customFormat="1" ht="110.25" x14ac:dyDescent="0.25">
      <c r="A28" s="12" t="s">
        <v>5</v>
      </c>
      <c r="B28" s="13" t="s">
        <v>6</v>
      </c>
      <c r="C28" s="13" t="s">
        <v>7</v>
      </c>
      <c r="D28" s="14" t="s">
        <v>8</v>
      </c>
      <c r="E28" s="15" t="s">
        <v>9</v>
      </c>
      <c r="F28" s="16" t="s">
        <v>10</v>
      </c>
      <c r="G28" s="14" t="s">
        <v>11</v>
      </c>
      <c r="H28" s="14" t="s">
        <v>12</v>
      </c>
      <c r="I28" s="14" t="s">
        <v>13</v>
      </c>
      <c r="J28" s="14" t="s">
        <v>14</v>
      </c>
      <c r="K28" s="14" t="s">
        <v>15</v>
      </c>
      <c r="L28" s="18" t="s">
        <v>16</v>
      </c>
    </row>
    <row r="29" spans="1:12" s="10" customFormat="1" ht="15.75" x14ac:dyDescent="0.25">
      <c r="A29" s="19">
        <v>1</v>
      </c>
      <c r="B29" s="20" t="s">
        <v>17</v>
      </c>
      <c r="C29" s="21"/>
      <c r="D29" s="22"/>
      <c r="E29" s="23"/>
      <c r="F29" s="24"/>
      <c r="G29" s="24"/>
      <c r="H29" s="24"/>
      <c r="I29" s="24"/>
      <c r="J29" s="24"/>
      <c r="K29" s="24"/>
      <c r="L29" s="25"/>
    </row>
    <row r="30" spans="1:12" s="10" customFormat="1" ht="47.25" x14ac:dyDescent="0.25">
      <c r="A30" s="26">
        <v>1.1000000000000001</v>
      </c>
      <c r="B30" s="21" t="s">
        <v>102</v>
      </c>
      <c r="C30" s="27" t="s">
        <v>18</v>
      </c>
      <c r="D30" s="28">
        <v>1</v>
      </c>
      <c r="E30" s="23">
        <v>61853</v>
      </c>
      <c r="F30" s="24"/>
      <c r="G30" s="24"/>
      <c r="H30" s="24">
        <v>1</v>
      </c>
      <c r="I30" s="24">
        <v>20</v>
      </c>
      <c r="J30" s="29">
        <f t="shared" ref="J30:J45" si="4">G30+F30+(D30*E30)</f>
        <v>61853</v>
      </c>
      <c r="K30" s="29">
        <f t="shared" ref="K30:K39" si="5">J30*I30*H30</f>
        <v>1237060</v>
      </c>
      <c r="L30" s="25"/>
    </row>
    <row r="31" spans="1:12" s="10" customFormat="1" ht="63" x14ac:dyDescent="0.25">
      <c r="A31" s="26">
        <v>1.2</v>
      </c>
      <c r="B31" s="21" t="s">
        <v>101</v>
      </c>
      <c r="C31" s="21" t="s">
        <v>96</v>
      </c>
      <c r="D31" s="28">
        <v>2</v>
      </c>
      <c r="E31" s="23">
        <v>61853</v>
      </c>
      <c r="F31" s="24"/>
      <c r="G31" s="24"/>
      <c r="H31" s="24">
        <v>1</v>
      </c>
      <c r="I31" s="24">
        <v>5</v>
      </c>
      <c r="J31" s="29">
        <f t="shared" si="4"/>
        <v>123706</v>
      </c>
      <c r="K31" s="29">
        <f t="shared" si="5"/>
        <v>618530</v>
      </c>
      <c r="L31" s="25"/>
    </row>
    <row r="32" spans="1:12" s="10" customFormat="1" ht="31.5" x14ac:dyDescent="0.25">
      <c r="A32" s="26">
        <v>1.3</v>
      </c>
      <c r="B32" s="21" t="s">
        <v>100</v>
      </c>
      <c r="C32" s="21" t="s">
        <v>18</v>
      </c>
      <c r="D32" s="28">
        <v>1</v>
      </c>
      <c r="E32" s="23">
        <v>61853</v>
      </c>
      <c r="F32" s="24"/>
      <c r="G32" s="24"/>
      <c r="H32" s="24">
        <v>1</v>
      </c>
      <c r="I32" s="24">
        <v>5</v>
      </c>
      <c r="J32" s="29">
        <f t="shared" si="4"/>
        <v>61853</v>
      </c>
      <c r="K32" s="29">
        <f t="shared" si="5"/>
        <v>309265</v>
      </c>
      <c r="L32" s="25"/>
    </row>
    <row r="33" spans="1:12" s="10" customFormat="1" ht="15.75" x14ac:dyDescent="0.25">
      <c r="A33" s="19">
        <v>2</v>
      </c>
      <c r="B33" s="20" t="s">
        <v>21</v>
      </c>
      <c r="C33" s="21" t="s">
        <v>22</v>
      </c>
      <c r="D33" s="28">
        <v>2</v>
      </c>
      <c r="E33" s="23">
        <v>61853</v>
      </c>
      <c r="F33" s="24">
        <v>0</v>
      </c>
      <c r="G33" s="24"/>
      <c r="H33" s="24">
        <v>1</v>
      </c>
      <c r="I33" s="24">
        <v>5</v>
      </c>
      <c r="J33" s="29">
        <f t="shared" si="4"/>
        <v>123706</v>
      </c>
      <c r="K33" s="29">
        <f t="shared" si="5"/>
        <v>618530</v>
      </c>
      <c r="L33" s="25"/>
    </row>
    <row r="34" spans="1:12" s="10" customFormat="1" ht="15.75" x14ac:dyDescent="0.25">
      <c r="A34" s="26"/>
      <c r="B34" s="21"/>
      <c r="C34" s="21" t="s">
        <v>23</v>
      </c>
      <c r="D34" s="28">
        <v>1</v>
      </c>
      <c r="E34" s="23">
        <v>61853</v>
      </c>
      <c r="F34" s="24">
        <v>0</v>
      </c>
      <c r="G34" s="24">
        <v>8000</v>
      </c>
      <c r="H34" s="24">
        <v>1</v>
      </c>
      <c r="I34" s="24">
        <v>15</v>
      </c>
      <c r="J34" s="29">
        <f t="shared" si="4"/>
        <v>69853</v>
      </c>
      <c r="K34" s="29">
        <f t="shared" si="5"/>
        <v>1047795</v>
      </c>
      <c r="L34" s="25" t="s">
        <v>24</v>
      </c>
    </row>
    <row r="35" spans="1:12" s="10" customFormat="1" ht="15.75" x14ac:dyDescent="0.25">
      <c r="A35" s="26"/>
      <c r="B35" s="21"/>
      <c r="C35" s="21" t="s">
        <v>25</v>
      </c>
      <c r="D35" s="28">
        <v>0.5</v>
      </c>
      <c r="E35" s="23">
        <v>61853</v>
      </c>
      <c r="F35" s="24">
        <v>0</v>
      </c>
      <c r="G35" s="24"/>
      <c r="H35" s="24">
        <v>1</v>
      </c>
      <c r="I35" s="24">
        <v>0</v>
      </c>
      <c r="J35" s="29">
        <f t="shared" si="4"/>
        <v>30926.5</v>
      </c>
      <c r="K35" s="29">
        <f t="shared" si="5"/>
        <v>0</v>
      </c>
      <c r="L35" s="25"/>
    </row>
    <row r="36" spans="1:12" s="10" customFormat="1" ht="31.5" x14ac:dyDescent="0.25">
      <c r="A36" s="19">
        <v>3</v>
      </c>
      <c r="B36" s="20" t="s">
        <v>26</v>
      </c>
      <c r="C36" s="21"/>
      <c r="D36" s="28">
        <v>0</v>
      </c>
      <c r="E36" s="23">
        <v>61853</v>
      </c>
      <c r="F36" s="24">
        <v>0</v>
      </c>
      <c r="G36" s="24"/>
      <c r="H36" s="24">
        <v>1</v>
      </c>
      <c r="I36" s="24">
        <v>0</v>
      </c>
      <c r="J36" s="29">
        <f t="shared" si="4"/>
        <v>0</v>
      </c>
      <c r="K36" s="29">
        <f t="shared" si="5"/>
        <v>0</v>
      </c>
      <c r="L36" s="25"/>
    </row>
    <row r="37" spans="1:12" s="10" customFormat="1" ht="15.75" x14ac:dyDescent="0.25">
      <c r="A37" s="30" t="s">
        <v>27</v>
      </c>
      <c r="B37" s="21" t="s">
        <v>28</v>
      </c>
      <c r="C37" s="21"/>
      <c r="D37" s="28">
        <v>0</v>
      </c>
      <c r="E37" s="23">
        <v>61853</v>
      </c>
      <c r="F37" s="24">
        <v>0</v>
      </c>
      <c r="G37" s="24"/>
      <c r="H37" s="24">
        <v>1</v>
      </c>
      <c r="I37" s="24">
        <v>0</v>
      </c>
      <c r="J37" s="29">
        <f t="shared" si="4"/>
        <v>0</v>
      </c>
      <c r="K37" s="29">
        <f t="shared" si="5"/>
        <v>0</v>
      </c>
      <c r="L37" s="25"/>
    </row>
    <row r="38" spans="1:12" s="10" customFormat="1" ht="15.75" x14ac:dyDescent="0.25">
      <c r="A38" s="30" t="s">
        <v>29</v>
      </c>
      <c r="B38" s="21" t="s">
        <v>30</v>
      </c>
      <c r="C38" s="21"/>
      <c r="D38" s="28">
        <v>0</v>
      </c>
      <c r="E38" s="23">
        <v>61853</v>
      </c>
      <c r="F38" s="24">
        <v>0</v>
      </c>
      <c r="G38" s="24"/>
      <c r="H38" s="24">
        <v>1</v>
      </c>
      <c r="I38" s="24">
        <v>0</v>
      </c>
      <c r="J38" s="29">
        <f t="shared" si="4"/>
        <v>0</v>
      </c>
      <c r="K38" s="29">
        <f t="shared" si="5"/>
        <v>0</v>
      </c>
      <c r="L38" s="25"/>
    </row>
    <row r="39" spans="1:12" s="10" customFormat="1" ht="15.75" x14ac:dyDescent="0.25">
      <c r="A39" s="30" t="s">
        <v>31</v>
      </c>
      <c r="B39" s="21" t="s">
        <v>32</v>
      </c>
      <c r="C39" s="21"/>
      <c r="D39" s="28">
        <v>0</v>
      </c>
      <c r="E39" s="23">
        <v>61853</v>
      </c>
      <c r="F39" s="24">
        <v>0</v>
      </c>
      <c r="G39" s="24"/>
      <c r="H39" s="24">
        <v>1</v>
      </c>
      <c r="I39" s="24">
        <v>0</v>
      </c>
      <c r="J39" s="29">
        <f t="shared" si="4"/>
        <v>0</v>
      </c>
      <c r="K39" s="29">
        <f t="shared" si="5"/>
        <v>0</v>
      </c>
      <c r="L39" s="25"/>
    </row>
    <row r="40" spans="1:12" s="10" customFormat="1" ht="63" x14ac:dyDescent="0.25">
      <c r="A40" s="26">
        <v>4</v>
      </c>
      <c r="B40" s="21" t="s">
        <v>33</v>
      </c>
      <c r="C40" s="21"/>
      <c r="D40" s="28"/>
      <c r="E40" s="23">
        <v>61853</v>
      </c>
      <c r="F40" s="24"/>
      <c r="G40" s="24"/>
      <c r="H40" s="24"/>
      <c r="I40" s="24">
        <v>0</v>
      </c>
      <c r="J40" s="29">
        <f t="shared" si="4"/>
        <v>0</v>
      </c>
      <c r="K40" s="29"/>
      <c r="L40" s="25"/>
    </row>
    <row r="41" spans="1:12" s="10" customFormat="1" ht="31.5" x14ac:dyDescent="0.25">
      <c r="A41" s="26">
        <v>5</v>
      </c>
      <c r="B41" s="21" t="s">
        <v>34</v>
      </c>
      <c r="C41" s="21"/>
      <c r="D41" s="28">
        <v>0</v>
      </c>
      <c r="E41" s="23">
        <v>61853</v>
      </c>
      <c r="F41" s="24">
        <v>0</v>
      </c>
      <c r="G41" s="24"/>
      <c r="H41" s="24">
        <v>1</v>
      </c>
      <c r="I41" s="24">
        <v>0</v>
      </c>
      <c r="J41" s="29">
        <f t="shared" si="4"/>
        <v>0</v>
      </c>
      <c r="K41" s="29">
        <f>J41*I41*H41</f>
        <v>0</v>
      </c>
      <c r="L41" s="25"/>
    </row>
    <row r="42" spans="1:12" s="10" customFormat="1" ht="15.75" x14ac:dyDescent="0.25">
      <c r="A42" s="26">
        <v>6</v>
      </c>
      <c r="B42" s="20" t="s">
        <v>35</v>
      </c>
      <c r="C42" s="21" t="s">
        <v>22</v>
      </c>
      <c r="D42" s="28">
        <v>2</v>
      </c>
      <c r="E42" s="23">
        <v>61853</v>
      </c>
      <c r="F42" s="24">
        <v>0</v>
      </c>
      <c r="G42" s="24"/>
      <c r="H42" s="24">
        <v>1</v>
      </c>
      <c r="I42" s="24">
        <v>5</v>
      </c>
      <c r="J42" s="29">
        <f t="shared" si="4"/>
        <v>123706</v>
      </c>
      <c r="K42" s="29">
        <f>J42*I42*H42</f>
        <v>618530</v>
      </c>
      <c r="L42" s="25"/>
    </row>
    <row r="43" spans="1:12" s="10" customFormat="1" ht="15.75" x14ac:dyDescent="0.25">
      <c r="A43" s="31"/>
      <c r="B43" s="21"/>
      <c r="C43" s="21" t="s">
        <v>23</v>
      </c>
      <c r="D43" s="28">
        <v>1</v>
      </c>
      <c r="E43" s="23">
        <v>61853</v>
      </c>
      <c r="F43" s="24">
        <v>0</v>
      </c>
      <c r="G43" s="24">
        <v>8000</v>
      </c>
      <c r="H43" s="24">
        <v>1</v>
      </c>
      <c r="I43" s="24">
        <v>15</v>
      </c>
      <c r="J43" s="29">
        <f t="shared" si="4"/>
        <v>69853</v>
      </c>
      <c r="K43" s="29">
        <f>J43*I43*H43</f>
        <v>1047795</v>
      </c>
      <c r="L43" s="25" t="s">
        <v>24</v>
      </c>
    </row>
    <row r="44" spans="1:12" s="10" customFormat="1" ht="15.75" x14ac:dyDescent="0.25">
      <c r="A44" s="31"/>
      <c r="B44" s="21"/>
      <c r="C44" s="21" t="s">
        <v>25</v>
      </c>
      <c r="D44" s="28">
        <v>0.5</v>
      </c>
      <c r="E44" s="23">
        <v>61853</v>
      </c>
      <c r="F44" s="24">
        <v>0</v>
      </c>
      <c r="G44" s="24"/>
      <c r="H44" s="24">
        <v>1</v>
      </c>
      <c r="I44" s="24">
        <v>0</v>
      </c>
      <c r="J44" s="29">
        <f t="shared" si="4"/>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4"/>
        <v>0</v>
      </c>
      <c r="K45" s="29">
        <f>J45*I45*H45</f>
        <v>0</v>
      </c>
      <c r="L45" s="25"/>
    </row>
    <row r="46" spans="1:12" s="10" customFormat="1" ht="16.5" thickBot="1" x14ac:dyDescent="0.3">
      <c r="A46" s="33"/>
      <c r="B46" s="56" t="s">
        <v>37</v>
      </c>
      <c r="C46" s="57"/>
      <c r="D46" s="34"/>
      <c r="E46" s="35"/>
      <c r="F46" s="35">
        <f>SUM(F29:F45)</f>
        <v>0</v>
      </c>
      <c r="G46" s="35">
        <f>SUM(G29:G45)</f>
        <v>16000</v>
      </c>
      <c r="H46" s="35"/>
      <c r="I46" s="35"/>
      <c r="J46" s="35">
        <f>SUM(J29:J45)</f>
        <v>696383</v>
      </c>
      <c r="K46" s="35">
        <f>SUM(K29:K45)</f>
        <v>5497505</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$K$26</f>
        <v>5497505</v>
      </c>
      <c r="L76" s="46"/>
    </row>
    <row r="77" spans="1:12" s="44" customFormat="1" ht="15.75" x14ac:dyDescent="0.25">
      <c r="A77" s="43"/>
      <c r="B77" s="43"/>
      <c r="C77" s="43"/>
      <c r="D77" s="43"/>
      <c r="E77" s="43"/>
      <c r="F77" s="43"/>
      <c r="G77" s="43"/>
      <c r="H77" s="43"/>
      <c r="I77" s="43"/>
      <c r="J77" s="43"/>
      <c r="K77" s="47">
        <f>$K$46</f>
        <v>5497505</v>
      </c>
      <c r="L77" s="48"/>
    </row>
    <row r="78" spans="1:12" s="44" customFormat="1" ht="15.75" x14ac:dyDescent="0.25">
      <c r="A78" s="43"/>
      <c r="B78" s="43"/>
      <c r="C78" s="43"/>
      <c r="D78" s="43"/>
      <c r="E78" s="43"/>
      <c r="F78" s="43"/>
      <c r="G78" s="43"/>
      <c r="H78" s="43"/>
      <c r="I78" s="43"/>
      <c r="J78" s="43"/>
      <c r="K78" s="47">
        <f>K76-K77</f>
        <v>0</v>
      </c>
      <c r="L78" s="48">
        <f>K78/K76*100%</f>
        <v>0</v>
      </c>
    </row>
    <row r="79" spans="1:12" s="44" customFormat="1" ht="15.75" x14ac:dyDescent="0.25">
      <c r="A79" s="43"/>
      <c r="B79" s="43"/>
      <c r="C79" s="43"/>
      <c r="D79" s="43"/>
      <c r="E79" s="43"/>
      <c r="F79" s="43"/>
      <c r="G79" s="43"/>
      <c r="H79" s="43"/>
      <c r="I79" s="43"/>
      <c r="J79" s="43"/>
      <c r="K79" s="46"/>
      <c r="L79" s="48">
        <f>K77/K76*100%</f>
        <v>1</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7:L27"/>
    <mergeCell ref="B46:C46"/>
    <mergeCell ref="B48:L48"/>
    <mergeCell ref="B5:K5"/>
    <mergeCell ref="B1:K1"/>
    <mergeCell ref="B2:K2"/>
    <mergeCell ref="B3:K3"/>
    <mergeCell ref="B6:K6"/>
    <mergeCell ref="B26:C2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3"/>
  <sheetViews>
    <sheetView zoomScaleNormal="100" zoomScaleSheetLayoutView="90" workbookViewId="0">
      <selection activeCell="J45" sqref="J45"/>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5.7109375"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109</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108</v>
      </c>
      <c r="C10" s="27" t="s">
        <v>18</v>
      </c>
      <c r="D10" s="28">
        <v>1</v>
      </c>
      <c r="E10" s="23">
        <v>61853</v>
      </c>
      <c r="F10" s="24"/>
      <c r="G10" s="24"/>
      <c r="H10" s="24">
        <v>1</v>
      </c>
      <c r="I10" s="24">
        <v>70</v>
      </c>
      <c r="J10" s="29">
        <f>G10+F10+(D10*E10)</f>
        <v>61853</v>
      </c>
      <c r="K10" s="29">
        <f t="shared" ref="K10:K20" si="0">J10*I10*H10</f>
        <v>4329710</v>
      </c>
      <c r="L10" s="25"/>
    </row>
    <row r="11" spans="1:12" s="10" customFormat="1" ht="189" x14ac:dyDescent="0.25">
      <c r="A11" s="26">
        <v>1.2</v>
      </c>
      <c r="B11" s="21" t="s">
        <v>97</v>
      </c>
      <c r="C11" s="21" t="s">
        <v>96</v>
      </c>
      <c r="D11" s="28">
        <v>2</v>
      </c>
      <c r="E11" s="23">
        <v>61853</v>
      </c>
      <c r="F11" s="24"/>
      <c r="G11" s="24">
        <f>2000*D11</f>
        <v>4000</v>
      </c>
      <c r="H11" s="24">
        <v>1</v>
      </c>
      <c r="I11" s="24">
        <v>70</v>
      </c>
      <c r="J11" s="29">
        <f t="shared" ref="J11:J26" si="1">G11+F11+(D11*E11)</f>
        <v>127706</v>
      </c>
      <c r="K11" s="29">
        <f t="shared" si="0"/>
        <v>8939420</v>
      </c>
      <c r="L11" s="25"/>
    </row>
    <row r="12" spans="1:12" s="10" customFormat="1" ht="47.25" x14ac:dyDescent="0.25">
      <c r="A12" s="26">
        <v>1.3</v>
      </c>
      <c r="B12" s="21" t="s">
        <v>106</v>
      </c>
      <c r="C12" s="21" t="s">
        <v>18</v>
      </c>
      <c r="D12" s="28">
        <v>1</v>
      </c>
      <c r="E12" s="23">
        <v>61853</v>
      </c>
      <c r="F12" s="24"/>
      <c r="G12" s="24"/>
      <c r="H12" s="24">
        <v>1</v>
      </c>
      <c r="I12" s="24">
        <v>70</v>
      </c>
      <c r="J12" s="29">
        <f t="shared" si="1"/>
        <v>61853</v>
      </c>
      <c r="K12" s="29">
        <f t="shared" si="0"/>
        <v>4329710</v>
      </c>
      <c r="L12" s="25"/>
    </row>
    <row r="13" spans="1:12" s="10" customFormat="1" ht="31.5" x14ac:dyDescent="0.25">
      <c r="A13" s="30">
        <v>1.4</v>
      </c>
      <c r="B13" s="21" t="s">
        <v>104</v>
      </c>
      <c r="C13" s="21" t="s">
        <v>18</v>
      </c>
      <c r="D13" s="28">
        <v>1</v>
      </c>
      <c r="E13" s="23">
        <v>61853</v>
      </c>
      <c r="F13" s="24"/>
      <c r="G13" s="24"/>
      <c r="H13" s="24">
        <v>1</v>
      </c>
      <c r="I13" s="24">
        <v>70</v>
      </c>
      <c r="J13" s="29">
        <f t="shared" si="1"/>
        <v>61853</v>
      </c>
      <c r="K13" s="29">
        <f t="shared" si="0"/>
        <v>4329710</v>
      </c>
      <c r="L13" s="25"/>
    </row>
    <row r="14" spans="1:12" s="10" customFormat="1" ht="15.75" x14ac:dyDescent="0.25">
      <c r="A14" s="19">
        <v>2</v>
      </c>
      <c r="B14" s="20" t="s">
        <v>21</v>
      </c>
      <c r="C14" s="21" t="s">
        <v>22</v>
      </c>
      <c r="D14" s="28">
        <v>2</v>
      </c>
      <c r="E14" s="23">
        <v>61853</v>
      </c>
      <c r="F14" s="24">
        <v>0</v>
      </c>
      <c r="G14" s="24"/>
      <c r="H14" s="24">
        <v>1</v>
      </c>
      <c r="I14" s="24">
        <v>20</v>
      </c>
      <c r="J14" s="29">
        <f t="shared" si="1"/>
        <v>123706</v>
      </c>
      <c r="K14" s="29">
        <f t="shared" si="0"/>
        <v>2474120</v>
      </c>
      <c r="L14" s="25"/>
    </row>
    <row r="15" spans="1:12" s="10" customFormat="1" ht="15.75" x14ac:dyDescent="0.25">
      <c r="A15" s="26"/>
      <c r="B15" s="21"/>
      <c r="C15" s="21" t="s">
        <v>23</v>
      </c>
      <c r="D15" s="28">
        <v>1</v>
      </c>
      <c r="E15" s="23">
        <v>61853</v>
      </c>
      <c r="F15" s="24">
        <v>0</v>
      </c>
      <c r="G15" s="24">
        <v>8000</v>
      </c>
      <c r="H15" s="24">
        <v>1</v>
      </c>
      <c r="I15" s="24">
        <v>50</v>
      </c>
      <c r="J15" s="29">
        <f t="shared" si="1"/>
        <v>69853</v>
      </c>
      <c r="K15" s="29">
        <f t="shared" si="0"/>
        <v>3492650</v>
      </c>
      <c r="L15" s="25" t="s">
        <v>24</v>
      </c>
    </row>
    <row r="16" spans="1:12" s="10" customFormat="1" ht="15.75" x14ac:dyDescent="0.25">
      <c r="A16" s="26"/>
      <c r="B16" s="21"/>
      <c r="C16" s="21" t="s">
        <v>25</v>
      </c>
      <c r="D16" s="28">
        <v>0.5</v>
      </c>
      <c r="E16" s="23">
        <v>61853</v>
      </c>
      <c r="F16" s="24">
        <v>0</v>
      </c>
      <c r="G16" s="24"/>
      <c r="H16" s="24">
        <v>1</v>
      </c>
      <c r="I16" s="24">
        <v>0</v>
      </c>
      <c r="J16" s="29">
        <f t="shared" si="1"/>
        <v>30926.5</v>
      </c>
      <c r="K16" s="29">
        <f t="shared" si="0"/>
        <v>0</v>
      </c>
      <c r="L16" s="25"/>
    </row>
    <row r="17" spans="1:12" s="10" customFormat="1" ht="31.5" x14ac:dyDescent="0.25">
      <c r="A17" s="19">
        <v>3</v>
      </c>
      <c r="B17" s="20" t="s">
        <v>26</v>
      </c>
      <c r="C17" s="21"/>
      <c r="D17" s="28">
        <v>0</v>
      </c>
      <c r="E17" s="23">
        <v>61853</v>
      </c>
      <c r="F17" s="24">
        <v>0</v>
      </c>
      <c r="G17" s="24"/>
      <c r="H17" s="24">
        <v>1</v>
      </c>
      <c r="I17" s="24">
        <v>0</v>
      </c>
      <c r="J17" s="29">
        <f t="shared" si="1"/>
        <v>0</v>
      </c>
      <c r="K17" s="29">
        <f t="shared" si="0"/>
        <v>0</v>
      </c>
      <c r="L17" s="25"/>
    </row>
    <row r="18" spans="1:12" s="10" customFormat="1" ht="15.75" x14ac:dyDescent="0.25">
      <c r="A18" s="30" t="s">
        <v>27</v>
      </c>
      <c r="B18" s="21" t="s">
        <v>28</v>
      </c>
      <c r="C18" s="21"/>
      <c r="D18" s="28">
        <v>0</v>
      </c>
      <c r="E18" s="23">
        <v>61853</v>
      </c>
      <c r="F18" s="24">
        <v>0</v>
      </c>
      <c r="G18" s="24"/>
      <c r="H18" s="24">
        <v>1</v>
      </c>
      <c r="I18" s="24">
        <v>0</v>
      </c>
      <c r="J18" s="29">
        <f t="shared" si="1"/>
        <v>0</v>
      </c>
      <c r="K18" s="29">
        <f t="shared" si="0"/>
        <v>0</v>
      </c>
      <c r="L18" s="25"/>
    </row>
    <row r="19" spans="1:12" s="10" customFormat="1" ht="15.75" x14ac:dyDescent="0.25">
      <c r="A19" s="30" t="s">
        <v>29</v>
      </c>
      <c r="B19" s="21" t="s">
        <v>30</v>
      </c>
      <c r="C19" s="21"/>
      <c r="D19" s="28">
        <v>0</v>
      </c>
      <c r="E19" s="23">
        <v>61853</v>
      </c>
      <c r="F19" s="24">
        <v>0</v>
      </c>
      <c r="G19" s="24"/>
      <c r="H19" s="24">
        <v>1</v>
      </c>
      <c r="I19" s="24">
        <v>0</v>
      </c>
      <c r="J19" s="29">
        <f t="shared" si="1"/>
        <v>0</v>
      </c>
      <c r="K19" s="29">
        <f t="shared" si="0"/>
        <v>0</v>
      </c>
      <c r="L19" s="25"/>
    </row>
    <row r="20" spans="1:12" s="10" customFormat="1" ht="15.75" x14ac:dyDescent="0.25">
      <c r="A20" s="30" t="s">
        <v>31</v>
      </c>
      <c r="B20" s="21" t="s">
        <v>32</v>
      </c>
      <c r="C20" s="21"/>
      <c r="D20" s="28">
        <v>0</v>
      </c>
      <c r="E20" s="23">
        <v>61853</v>
      </c>
      <c r="F20" s="24">
        <v>0</v>
      </c>
      <c r="G20" s="24"/>
      <c r="H20" s="24">
        <v>1</v>
      </c>
      <c r="I20" s="24">
        <v>0</v>
      </c>
      <c r="J20" s="29">
        <f t="shared" si="1"/>
        <v>0</v>
      </c>
      <c r="K20" s="29">
        <f t="shared" si="0"/>
        <v>0</v>
      </c>
      <c r="L20" s="25"/>
    </row>
    <row r="21" spans="1:12" s="10" customFormat="1" ht="63" x14ac:dyDescent="0.25">
      <c r="A21" s="26">
        <v>4</v>
      </c>
      <c r="B21" s="21" t="s">
        <v>33</v>
      </c>
      <c r="C21" s="21"/>
      <c r="D21" s="28"/>
      <c r="E21" s="23">
        <v>61853</v>
      </c>
      <c r="F21" s="24"/>
      <c r="G21" s="24"/>
      <c r="H21" s="24"/>
      <c r="I21" s="24">
        <v>0</v>
      </c>
      <c r="J21" s="29">
        <f t="shared" si="1"/>
        <v>0</v>
      </c>
      <c r="K21" s="29"/>
      <c r="L21" s="25"/>
    </row>
    <row r="22" spans="1:12" s="10" customFormat="1" ht="31.5" x14ac:dyDescent="0.25">
      <c r="A22" s="26">
        <v>5</v>
      </c>
      <c r="B22" s="21" t="s">
        <v>34</v>
      </c>
      <c r="C22" s="21"/>
      <c r="D22" s="28">
        <v>0</v>
      </c>
      <c r="E22" s="23">
        <v>61853</v>
      </c>
      <c r="F22" s="24">
        <v>0</v>
      </c>
      <c r="G22" s="24"/>
      <c r="H22" s="24">
        <v>1</v>
      </c>
      <c r="I22" s="24">
        <v>0</v>
      </c>
      <c r="J22" s="29">
        <f t="shared" si="1"/>
        <v>0</v>
      </c>
      <c r="K22" s="29">
        <f>J22*I22*H22</f>
        <v>0</v>
      </c>
      <c r="L22" s="25"/>
    </row>
    <row r="23" spans="1:12" s="10" customFormat="1" ht="15.75" x14ac:dyDescent="0.25">
      <c r="A23" s="26">
        <v>6</v>
      </c>
      <c r="B23" s="20" t="s">
        <v>35</v>
      </c>
      <c r="C23" s="21" t="s">
        <v>22</v>
      </c>
      <c r="D23" s="28">
        <v>2</v>
      </c>
      <c r="E23" s="23">
        <v>61853</v>
      </c>
      <c r="F23" s="24">
        <v>0</v>
      </c>
      <c r="G23" s="24"/>
      <c r="H23" s="24">
        <v>1</v>
      </c>
      <c r="I23" s="24">
        <v>20</v>
      </c>
      <c r="J23" s="29">
        <f t="shared" si="1"/>
        <v>123706</v>
      </c>
      <c r="K23" s="29">
        <f>J23*I23*H23</f>
        <v>2474120</v>
      </c>
      <c r="L23" s="25"/>
    </row>
    <row r="24" spans="1:12" s="10" customFormat="1" ht="15.75" x14ac:dyDescent="0.25">
      <c r="A24" s="31"/>
      <c r="B24" s="21"/>
      <c r="C24" s="21" t="s">
        <v>23</v>
      </c>
      <c r="D24" s="28">
        <v>1</v>
      </c>
      <c r="E24" s="23">
        <v>61853</v>
      </c>
      <c r="F24" s="24">
        <v>0</v>
      </c>
      <c r="G24" s="24">
        <v>8000</v>
      </c>
      <c r="H24" s="24">
        <v>1</v>
      </c>
      <c r="I24" s="24">
        <v>50</v>
      </c>
      <c r="J24" s="29">
        <f t="shared" si="1"/>
        <v>69853</v>
      </c>
      <c r="K24" s="29">
        <f>J24*I24*H24</f>
        <v>3492650</v>
      </c>
      <c r="L24" s="25" t="s">
        <v>24</v>
      </c>
    </row>
    <row r="25" spans="1:12" s="10" customFormat="1" ht="15.75" x14ac:dyDescent="0.25">
      <c r="A25" s="31"/>
      <c r="B25" s="21"/>
      <c r="C25" s="21" t="s">
        <v>25</v>
      </c>
      <c r="D25" s="28">
        <v>0.5</v>
      </c>
      <c r="E25" s="23">
        <v>61853</v>
      </c>
      <c r="F25" s="24">
        <v>0</v>
      </c>
      <c r="G25" s="24"/>
      <c r="H25" s="24">
        <v>1</v>
      </c>
      <c r="I25" s="24">
        <v>0</v>
      </c>
      <c r="J25" s="29">
        <f t="shared" si="1"/>
        <v>30926.5</v>
      </c>
      <c r="K25" s="29">
        <f>J25*I25*H25</f>
        <v>0</v>
      </c>
      <c r="L25" s="25"/>
    </row>
    <row r="26" spans="1:12" s="10" customFormat="1" ht="15.75" x14ac:dyDescent="0.25">
      <c r="A26" s="32"/>
      <c r="B26" s="21"/>
      <c r="C26" s="21" t="s">
        <v>36</v>
      </c>
      <c r="D26" s="28">
        <v>0</v>
      </c>
      <c r="E26" s="23">
        <v>61853</v>
      </c>
      <c r="F26" s="24">
        <v>0</v>
      </c>
      <c r="G26" s="24"/>
      <c r="H26" s="24">
        <v>1</v>
      </c>
      <c r="I26" s="24">
        <v>0</v>
      </c>
      <c r="J26" s="29">
        <f t="shared" si="1"/>
        <v>0</v>
      </c>
      <c r="K26" s="29">
        <f>J26*I26*H26</f>
        <v>0</v>
      </c>
      <c r="L26" s="25"/>
    </row>
    <row r="27" spans="1:12" s="10" customFormat="1" ht="16.5" thickBot="1" x14ac:dyDescent="0.3">
      <c r="A27" s="33"/>
      <c r="B27" s="56" t="s">
        <v>37</v>
      </c>
      <c r="C27" s="57"/>
      <c r="D27" s="34"/>
      <c r="E27" s="35"/>
      <c r="F27" s="35">
        <f>SUM(F9:F26)</f>
        <v>0</v>
      </c>
      <c r="G27" s="35">
        <f>SUM(G9:G26)</f>
        <v>20000</v>
      </c>
      <c r="H27" s="35"/>
      <c r="I27" s="35"/>
      <c r="J27" s="35">
        <f>SUM(J9:J26)</f>
        <v>762236</v>
      </c>
      <c r="K27" s="35">
        <f>SUM(K9:K26)</f>
        <v>33862090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47.25" x14ac:dyDescent="0.25">
      <c r="A31" s="26">
        <v>1.1000000000000001</v>
      </c>
      <c r="B31" s="21" t="s">
        <v>108</v>
      </c>
      <c r="C31" s="27" t="s">
        <v>18</v>
      </c>
      <c r="D31" s="28">
        <v>1</v>
      </c>
      <c r="E31" s="23">
        <v>61853</v>
      </c>
      <c r="F31" s="24"/>
      <c r="G31" s="24"/>
      <c r="H31" s="24">
        <v>1</v>
      </c>
      <c r="I31" s="24">
        <v>70</v>
      </c>
      <c r="J31" s="29">
        <f>G31+F31+(D31*E31)</f>
        <v>61853</v>
      </c>
      <c r="K31" s="29">
        <f t="shared" ref="K31:K41" si="2">J31*I31*H31</f>
        <v>4329710</v>
      </c>
      <c r="L31" s="25"/>
    </row>
    <row r="32" spans="1:12" s="10" customFormat="1" ht="189" x14ac:dyDescent="0.25">
      <c r="A32" s="26">
        <v>1.2</v>
      </c>
      <c r="B32" s="21" t="s">
        <v>107</v>
      </c>
      <c r="C32" s="21" t="s">
        <v>105</v>
      </c>
      <c r="D32" s="28">
        <v>2</v>
      </c>
      <c r="E32" s="23">
        <v>61853</v>
      </c>
      <c r="F32" s="24"/>
      <c r="G32" s="24">
        <f>2000*D32</f>
        <v>4000</v>
      </c>
      <c r="H32" s="24">
        <v>1</v>
      </c>
      <c r="I32" s="24">
        <v>70</v>
      </c>
      <c r="J32" s="29">
        <f t="shared" ref="J32:J43" si="3">G32+F32+(D32*E32)</f>
        <v>127706</v>
      </c>
      <c r="K32" s="29">
        <f t="shared" si="2"/>
        <v>8939420</v>
      </c>
      <c r="L32" s="25"/>
    </row>
    <row r="33" spans="1:12" s="10" customFormat="1" ht="47.25" x14ac:dyDescent="0.25">
      <c r="A33" s="26">
        <v>1.3</v>
      </c>
      <c r="B33" s="21" t="s">
        <v>106</v>
      </c>
      <c r="C33" s="21" t="s">
        <v>105</v>
      </c>
      <c r="D33" s="28">
        <v>1</v>
      </c>
      <c r="E33" s="23">
        <v>61853</v>
      </c>
      <c r="F33" s="24"/>
      <c r="G33" s="24"/>
      <c r="H33" s="24">
        <v>1</v>
      </c>
      <c r="I33" s="24">
        <v>70</v>
      </c>
      <c r="J33" s="29">
        <f t="shared" si="3"/>
        <v>61853</v>
      </c>
      <c r="K33" s="29">
        <f t="shared" si="2"/>
        <v>4329710</v>
      </c>
      <c r="L33" s="25"/>
    </row>
    <row r="34" spans="1:12" s="10" customFormat="1" ht="31.5" x14ac:dyDescent="0.25">
      <c r="A34" s="30">
        <v>1.4</v>
      </c>
      <c r="B34" s="21" t="s">
        <v>104</v>
      </c>
      <c r="C34" s="21" t="s">
        <v>18</v>
      </c>
      <c r="D34" s="28">
        <v>1</v>
      </c>
      <c r="E34" s="23">
        <v>61853</v>
      </c>
      <c r="F34" s="24"/>
      <c r="G34" s="24"/>
      <c r="H34" s="24">
        <v>1</v>
      </c>
      <c r="I34" s="24">
        <v>70</v>
      </c>
      <c r="J34" s="29">
        <f t="shared" si="3"/>
        <v>61853</v>
      </c>
      <c r="K34" s="29">
        <f t="shared" si="2"/>
        <v>4329710</v>
      </c>
      <c r="L34" s="25"/>
    </row>
    <row r="35" spans="1:12" s="10" customFormat="1" ht="15.75" x14ac:dyDescent="0.25">
      <c r="A35" s="19">
        <v>2</v>
      </c>
      <c r="B35" s="20" t="s">
        <v>21</v>
      </c>
      <c r="C35" s="21" t="s">
        <v>22</v>
      </c>
      <c r="D35" s="28">
        <v>2</v>
      </c>
      <c r="E35" s="23">
        <v>61853</v>
      </c>
      <c r="F35" s="24">
        <v>0</v>
      </c>
      <c r="G35" s="24"/>
      <c r="H35" s="24">
        <v>1</v>
      </c>
      <c r="I35" s="24">
        <v>20</v>
      </c>
      <c r="J35" s="29">
        <f>G35+F35+(D35*E35)</f>
        <v>123706</v>
      </c>
      <c r="K35" s="29">
        <f t="shared" si="2"/>
        <v>2474120</v>
      </c>
      <c r="L35" s="25"/>
    </row>
    <row r="36" spans="1:12" s="10" customFormat="1" ht="15.75" x14ac:dyDescent="0.25">
      <c r="A36" s="26"/>
      <c r="B36" s="21"/>
      <c r="C36" s="21" t="s">
        <v>23</v>
      </c>
      <c r="D36" s="28">
        <v>1</v>
      </c>
      <c r="E36" s="23">
        <v>61853</v>
      </c>
      <c r="F36" s="24">
        <v>0</v>
      </c>
      <c r="G36" s="24">
        <v>8000</v>
      </c>
      <c r="H36" s="24">
        <v>1</v>
      </c>
      <c r="I36" s="24">
        <v>50</v>
      </c>
      <c r="J36" s="29">
        <f t="shared" si="3"/>
        <v>69853</v>
      </c>
      <c r="K36" s="29">
        <f t="shared" si="2"/>
        <v>3492650</v>
      </c>
      <c r="L36" s="25" t="s">
        <v>24</v>
      </c>
    </row>
    <row r="37" spans="1:12" s="10" customFormat="1" ht="15.75" x14ac:dyDescent="0.25">
      <c r="A37" s="26"/>
      <c r="B37" s="21"/>
      <c r="C37" s="21" t="s">
        <v>25</v>
      </c>
      <c r="D37" s="28">
        <v>0.5</v>
      </c>
      <c r="E37" s="23">
        <v>61853</v>
      </c>
      <c r="F37" s="24">
        <v>0</v>
      </c>
      <c r="G37" s="24"/>
      <c r="H37" s="24">
        <v>1</v>
      </c>
      <c r="I37" s="24">
        <v>0</v>
      </c>
      <c r="J37" s="29">
        <f t="shared" si="3"/>
        <v>30926.5</v>
      </c>
      <c r="K37" s="29">
        <f t="shared" si="2"/>
        <v>0</v>
      </c>
      <c r="L37" s="25"/>
    </row>
    <row r="38" spans="1:12" s="10" customFormat="1" ht="31.5" x14ac:dyDescent="0.25">
      <c r="A38" s="19">
        <v>3</v>
      </c>
      <c r="B38" s="20" t="s">
        <v>26</v>
      </c>
      <c r="C38" s="21"/>
      <c r="D38" s="28">
        <v>0</v>
      </c>
      <c r="E38" s="23">
        <v>61853</v>
      </c>
      <c r="F38" s="24">
        <v>0</v>
      </c>
      <c r="G38" s="24"/>
      <c r="H38" s="24">
        <v>1</v>
      </c>
      <c r="I38" s="24">
        <v>0</v>
      </c>
      <c r="J38" s="29">
        <f t="shared" si="3"/>
        <v>0</v>
      </c>
      <c r="K38" s="29">
        <f t="shared" si="2"/>
        <v>0</v>
      </c>
      <c r="L38" s="25"/>
    </row>
    <row r="39" spans="1:12" s="10" customFormat="1" ht="15.75" x14ac:dyDescent="0.25">
      <c r="A39" s="30" t="s">
        <v>27</v>
      </c>
      <c r="B39" s="21" t="s">
        <v>28</v>
      </c>
      <c r="C39" s="21"/>
      <c r="D39" s="28">
        <v>0</v>
      </c>
      <c r="E39" s="23">
        <v>61853</v>
      </c>
      <c r="F39" s="24">
        <v>0</v>
      </c>
      <c r="G39" s="24"/>
      <c r="H39" s="24">
        <v>1</v>
      </c>
      <c r="I39" s="24">
        <v>0</v>
      </c>
      <c r="J39" s="29">
        <f t="shared" si="3"/>
        <v>0</v>
      </c>
      <c r="K39" s="29">
        <f t="shared" si="2"/>
        <v>0</v>
      </c>
      <c r="L39" s="25"/>
    </row>
    <row r="40" spans="1:12" s="10" customFormat="1" ht="15.75" x14ac:dyDescent="0.25">
      <c r="A40" s="30" t="s">
        <v>29</v>
      </c>
      <c r="B40" s="21" t="s">
        <v>30</v>
      </c>
      <c r="C40" s="21"/>
      <c r="D40" s="28">
        <v>0</v>
      </c>
      <c r="E40" s="23">
        <v>61853</v>
      </c>
      <c r="F40" s="24">
        <v>0</v>
      </c>
      <c r="G40" s="24"/>
      <c r="H40" s="24">
        <v>1</v>
      </c>
      <c r="I40" s="24">
        <v>0</v>
      </c>
      <c r="J40" s="29">
        <f t="shared" si="3"/>
        <v>0</v>
      </c>
      <c r="K40" s="29">
        <f t="shared" si="2"/>
        <v>0</v>
      </c>
      <c r="L40" s="25"/>
    </row>
    <row r="41" spans="1:12" s="10" customFormat="1" ht="15.75" x14ac:dyDescent="0.25">
      <c r="A41" s="30" t="s">
        <v>31</v>
      </c>
      <c r="B41" s="21" t="s">
        <v>32</v>
      </c>
      <c r="C41" s="21"/>
      <c r="D41" s="28">
        <v>0</v>
      </c>
      <c r="E41" s="23">
        <v>61853</v>
      </c>
      <c r="F41" s="24">
        <v>0</v>
      </c>
      <c r="G41" s="24"/>
      <c r="H41" s="24">
        <v>1</v>
      </c>
      <c r="I41" s="24">
        <v>0</v>
      </c>
      <c r="J41" s="29">
        <f t="shared" si="3"/>
        <v>0</v>
      </c>
      <c r="K41" s="29">
        <f t="shared" si="2"/>
        <v>0</v>
      </c>
      <c r="L41" s="25"/>
    </row>
    <row r="42" spans="1:12" s="10" customFormat="1" ht="63" x14ac:dyDescent="0.25">
      <c r="A42" s="26">
        <v>4</v>
      </c>
      <c r="B42" s="21" t="s">
        <v>33</v>
      </c>
      <c r="C42" s="21"/>
      <c r="D42" s="28"/>
      <c r="E42" s="23">
        <v>61853</v>
      </c>
      <c r="F42" s="24"/>
      <c r="G42" s="24"/>
      <c r="H42" s="24"/>
      <c r="I42" s="24">
        <v>0</v>
      </c>
      <c r="J42" s="29">
        <f t="shared" si="3"/>
        <v>0</v>
      </c>
      <c r="K42" s="29"/>
      <c r="L42" s="25"/>
    </row>
    <row r="43" spans="1:12" s="10" customFormat="1" ht="31.5" x14ac:dyDescent="0.25">
      <c r="A43" s="26">
        <v>5</v>
      </c>
      <c r="B43" s="21" t="s">
        <v>34</v>
      </c>
      <c r="C43" s="21"/>
      <c r="D43" s="28">
        <v>0</v>
      </c>
      <c r="E43" s="23">
        <v>61853</v>
      </c>
      <c r="F43" s="24">
        <v>0</v>
      </c>
      <c r="G43" s="24"/>
      <c r="H43" s="24">
        <v>1</v>
      </c>
      <c r="I43" s="24">
        <v>0</v>
      </c>
      <c r="J43" s="29">
        <f t="shared" si="3"/>
        <v>0</v>
      </c>
      <c r="K43" s="29">
        <f>J43*I43*H43</f>
        <v>0</v>
      </c>
      <c r="L43" s="25"/>
    </row>
    <row r="44" spans="1:12" s="10" customFormat="1" ht="15.75" x14ac:dyDescent="0.25">
      <c r="A44" s="26">
        <v>6</v>
      </c>
      <c r="B44" s="20" t="s">
        <v>35</v>
      </c>
      <c r="C44" s="21" t="s">
        <v>22</v>
      </c>
      <c r="D44" s="28">
        <v>2</v>
      </c>
      <c r="E44" s="23">
        <v>61853</v>
      </c>
      <c r="F44" s="24">
        <v>0</v>
      </c>
      <c r="G44" s="24"/>
      <c r="H44" s="24">
        <v>1</v>
      </c>
      <c r="I44" s="24">
        <v>20</v>
      </c>
      <c r="J44" s="29">
        <f>F44+G44+(D44*E44)</f>
        <v>123706</v>
      </c>
      <c r="K44" s="29">
        <f>J44*I44*H44</f>
        <v>2474120</v>
      </c>
      <c r="L44" s="25"/>
    </row>
    <row r="45" spans="1:12" s="10" customFormat="1" ht="15.75" x14ac:dyDescent="0.25">
      <c r="A45" s="31"/>
      <c r="B45" s="21"/>
      <c r="C45" s="21" t="s">
        <v>23</v>
      </c>
      <c r="D45" s="28">
        <v>1</v>
      </c>
      <c r="E45" s="23">
        <v>61853</v>
      </c>
      <c r="F45" s="24">
        <v>0</v>
      </c>
      <c r="G45" s="24">
        <v>8000</v>
      </c>
      <c r="H45" s="24">
        <v>1</v>
      </c>
      <c r="I45" s="24">
        <v>50</v>
      </c>
      <c r="J45" s="29">
        <f>G45+F45+(D45*E45)</f>
        <v>69853</v>
      </c>
      <c r="K45" s="29">
        <f>J45*I45*H45</f>
        <v>3492650</v>
      </c>
      <c r="L45" s="25" t="s">
        <v>24</v>
      </c>
    </row>
    <row r="46" spans="1:12" s="10" customFormat="1" ht="15.75" x14ac:dyDescent="0.25">
      <c r="A46" s="31"/>
      <c r="B46" s="21"/>
      <c r="C46" s="21" t="s">
        <v>25</v>
      </c>
      <c r="D46" s="28">
        <v>0.5</v>
      </c>
      <c r="E46" s="23">
        <v>61853</v>
      </c>
      <c r="F46" s="24">
        <v>0</v>
      </c>
      <c r="G46" s="24"/>
      <c r="H46" s="24">
        <v>1</v>
      </c>
      <c r="I46" s="24">
        <v>0</v>
      </c>
      <c r="J46" s="29">
        <v>0</v>
      </c>
      <c r="K46" s="29">
        <f>J46*I46*H46</f>
        <v>0</v>
      </c>
      <c r="L46" s="25"/>
    </row>
    <row r="47" spans="1:12" s="10" customFormat="1" ht="15.75" x14ac:dyDescent="0.25">
      <c r="A47" s="32"/>
      <c r="B47" s="21"/>
      <c r="C47" s="21" t="s">
        <v>36</v>
      </c>
      <c r="D47" s="28">
        <v>0</v>
      </c>
      <c r="E47" s="23">
        <v>61853</v>
      </c>
      <c r="F47" s="24">
        <v>0</v>
      </c>
      <c r="G47" s="24"/>
      <c r="H47" s="24">
        <v>1</v>
      </c>
      <c r="I47" s="24">
        <v>0</v>
      </c>
      <c r="J47" s="29">
        <f>G47+F47+(D47*E47)</f>
        <v>0</v>
      </c>
      <c r="K47" s="29">
        <f>J47*I47*H47</f>
        <v>0</v>
      </c>
      <c r="L47" s="25"/>
    </row>
    <row r="48" spans="1:12" s="10" customFormat="1" ht="16.5" thickBot="1" x14ac:dyDescent="0.3">
      <c r="A48" s="33"/>
      <c r="B48" s="56" t="s">
        <v>37</v>
      </c>
      <c r="C48" s="57"/>
      <c r="D48" s="34"/>
      <c r="E48" s="23"/>
      <c r="F48" s="35">
        <f>SUM(F30:F47)</f>
        <v>0</v>
      </c>
      <c r="G48" s="35">
        <f>SUM(G30:G47)</f>
        <v>20000</v>
      </c>
      <c r="H48" s="35"/>
      <c r="I48" s="35"/>
      <c r="J48" s="35">
        <f>SUM(J30:J47)</f>
        <v>731309.5</v>
      </c>
      <c r="K48" s="35">
        <f>SUM(K30:K47)</f>
        <v>33862090</v>
      </c>
      <c r="L48" s="36"/>
    </row>
    <row r="49" spans="1:12" s="10" customFormat="1" ht="15.75" x14ac:dyDescent="0.25">
      <c r="A49" s="38"/>
      <c r="B49" s="39"/>
      <c r="C49" s="39"/>
      <c r="D49" s="40"/>
      <c r="E49" s="41"/>
      <c r="F49" s="41"/>
      <c r="G49" s="41"/>
      <c r="H49" s="42"/>
      <c r="I49" s="41"/>
      <c r="J49" s="41"/>
      <c r="K49" s="41"/>
      <c r="L49" s="41"/>
    </row>
    <row r="50" spans="1:12" s="10" customFormat="1" ht="15.75" x14ac:dyDescent="0.25">
      <c r="A50" s="8" t="s">
        <v>40</v>
      </c>
      <c r="B50" s="55" t="s">
        <v>41</v>
      </c>
      <c r="C50" s="55"/>
      <c r="D50" s="55"/>
      <c r="E50" s="55"/>
      <c r="F50" s="55"/>
      <c r="G50" s="55"/>
      <c r="H50" s="55"/>
      <c r="I50" s="55"/>
      <c r="J50" s="55"/>
      <c r="K50" s="55"/>
      <c r="L50" s="55"/>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3"/>
      <c r="L66" s="43"/>
    </row>
    <row r="67" spans="1:12" s="44" customFormat="1" ht="15.75" x14ac:dyDescent="0.25">
      <c r="A67" s="43"/>
      <c r="B67" s="43"/>
      <c r="C67" s="43"/>
      <c r="D67" s="43"/>
      <c r="E67" s="43"/>
      <c r="F67" s="43"/>
      <c r="G67" s="43"/>
      <c r="H67" s="43"/>
      <c r="I67" s="43"/>
      <c r="J67" s="43"/>
      <c r="K67" s="43"/>
      <c r="L67" s="43"/>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5"/>
      <c r="L75" s="45"/>
    </row>
    <row r="76" spans="1:12" s="44" customFormat="1" ht="15.75" x14ac:dyDescent="0.25">
      <c r="A76" s="43"/>
      <c r="B76" s="43"/>
      <c r="C76" s="43"/>
      <c r="D76" s="43"/>
      <c r="E76" s="43"/>
      <c r="F76" s="43"/>
      <c r="G76" s="43"/>
      <c r="H76" s="43"/>
      <c r="I76" s="43"/>
      <c r="J76" s="43"/>
      <c r="K76" s="45"/>
      <c r="L76" s="45"/>
    </row>
    <row r="77" spans="1:12" s="44" customFormat="1" ht="15.75" x14ac:dyDescent="0.25">
      <c r="A77" s="43"/>
      <c r="B77" s="43"/>
      <c r="C77" s="43"/>
      <c r="D77" s="43"/>
      <c r="E77" s="43"/>
      <c r="F77" s="43"/>
      <c r="G77" s="43"/>
      <c r="H77" s="43"/>
      <c r="I77" s="43"/>
      <c r="J77" s="43"/>
      <c r="K77" s="46"/>
      <c r="L77" s="46"/>
    </row>
    <row r="78" spans="1:12" s="44" customFormat="1" ht="15.75" x14ac:dyDescent="0.25">
      <c r="A78" s="43"/>
      <c r="B78" s="43"/>
      <c r="C78" s="43"/>
      <c r="D78" s="43"/>
      <c r="E78" s="43"/>
      <c r="F78" s="43"/>
      <c r="G78" s="43"/>
      <c r="H78" s="43"/>
      <c r="I78" s="43"/>
      <c r="J78" s="43"/>
      <c r="K78" s="47">
        <f>$K$27</f>
        <v>33862090</v>
      </c>
      <c r="L78" s="46"/>
    </row>
    <row r="79" spans="1:12" s="44" customFormat="1" ht="15.75" x14ac:dyDescent="0.25">
      <c r="A79" s="43"/>
      <c r="B79" s="43"/>
      <c r="C79" s="43"/>
      <c r="D79" s="43"/>
      <c r="E79" s="43"/>
      <c r="F79" s="43"/>
      <c r="G79" s="43"/>
      <c r="H79" s="43"/>
      <c r="I79" s="43"/>
      <c r="J79" s="43"/>
      <c r="K79" s="47">
        <f>$K$48</f>
        <v>33862090</v>
      </c>
      <c r="L79" s="48"/>
    </row>
    <row r="80" spans="1:12" s="44" customFormat="1" ht="15.75" x14ac:dyDescent="0.25">
      <c r="A80" s="43"/>
      <c r="B80" s="43"/>
      <c r="C80" s="43"/>
      <c r="D80" s="43"/>
      <c r="E80" s="43"/>
      <c r="F80" s="43"/>
      <c r="G80" s="43"/>
      <c r="H80" s="43"/>
      <c r="I80" s="43"/>
      <c r="J80" s="43"/>
      <c r="K80" s="47">
        <f>K78-K79</f>
        <v>0</v>
      </c>
      <c r="L80" s="48">
        <f>K80/K78*100%</f>
        <v>0</v>
      </c>
    </row>
    <row r="81" spans="1:12" s="44" customFormat="1" ht="15.75" x14ac:dyDescent="0.25">
      <c r="A81" s="43"/>
      <c r="B81" s="43"/>
      <c r="C81" s="43"/>
      <c r="D81" s="43"/>
      <c r="E81" s="43"/>
      <c r="F81" s="43"/>
      <c r="G81" s="43"/>
      <c r="H81" s="43"/>
      <c r="I81" s="43"/>
      <c r="J81" s="43"/>
      <c r="K81" s="46"/>
      <c r="L81" s="48">
        <f>K79/K78*100%</f>
        <v>1</v>
      </c>
    </row>
    <row r="82" spans="1:12" s="44" customFormat="1" ht="15.75" x14ac:dyDescent="0.25">
      <c r="A82" s="43"/>
      <c r="B82" s="49" t="s">
        <v>42</v>
      </c>
      <c r="C82" s="43"/>
      <c r="D82" s="43"/>
      <c r="E82" s="43"/>
      <c r="F82" s="43"/>
      <c r="G82" s="43"/>
      <c r="H82" s="43"/>
      <c r="I82" s="43"/>
      <c r="J82" s="43"/>
      <c r="K82" s="43"/>
      <c r="L82" s="43"/>
    </row>
    <row r="83" spans="1:12" s="10" customFormat="1" ht="15.75" x14ac:dyDescent="0.25">
      <c r="A83" s="50"/>
      <c r="B83" s="51"/>
      <c r="C83" s="52"/>
      <c r="D83" s="52"/>
      <c r="E83" s="52"/>
      <c r="F83" s="52"/>
      <c r="G83" s="9"/>
      <c r="H83" s="9"/>
      <c r="I83" s="9"/>
      <c r="J83" s="9"/>
      <c r="K83" s="9"/>
      <c r="L83" s="9"/>
    </row>
  </sheetData>
  <sheetProtection selectLockedCells="1" selectUnlockedCells="1"/>
  <mergeCells count="9">
    <mergeCell ref="B28:L28"/>
    <mergeCell ref="B48:C48"/>
    <mergeCell ref="B50:L50"/>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82"/>
  <sheetViews>
    <sheetView zoomScaleNormal="100" zoomScaleSheetLayoutView="90" workbookViewId="0">
      <selection activeCell="H12" sqref="H12"/>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5.7109375"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8" customHeight="1" x14ac:dyDescent="0.25">
      <c r="B3" s="60" t="s">
        <v>2</v>
      </c>
      <c r="C3" s="60"/>
      <c r="D3" s="60"/>
      <c r="E3" s="60"/>
      <c r="F3" s="60"/>
      <c r="G3" s="60"/>
      <c r="H3" s="60"/>
      <c r="I3" s="60"/>
      <c r="J3" s="60"/>
      <c r="K3" s="60"/>
    </row>
    <row r="4" spans="1:12" ht="18" customHeight="1" x14ac:dyDescent="0.25">
      <c r="B4" s="4"/>
      <c r="C4" s="4"/>
      <c r="D4" s="4"/>
      <c r="E4" s="4"/>
      <c r="F4" s="4"/>
      <c r="G4" s="4"/>
      <c r="H4" s="4"/>
      <c r="I4" s="4"/>
      <c r="J4" s="4"/>
      <c r="K4" s="4"/>
    </row>
    <row r="5" spans="1:12" s="10" customFormat="1" ht="18" customHeight="1" x14ac:dyDescent="0.25">
      <c r="A5" s="8"/>
      <c r="B5" s="59" t="s">
        <v>110</v>
      </c>
      <c r="C5" s="59"/>
      <c r="D5" s="59"/>
      <c r="E5" s="59"/>
      <c r="F5" s="59"/>
      <c r="G5" s="59"/>
      <c r="H5" s="59"/>
      <c r="I5" s="59"/>
      <c r="J5" s="59"/>
      <c r="K5" s="59"/>
      <c r="L5" s="9"/>
    </row>
    <row r="6" spans="1:12" s="10" customFormat="1" ht="18" customHeight="1" x14ac:dyDescent="0.25">
      <c r="A6" s="8" t="s">
        <v>3</v>
      </c>
      <c r="B6" s="55" t="s">
        <v>4</v>
      </c>
      <c r="C6" s="55"/>
      <c r="D6" s="55"/>
      <c r="E6" s="55"/>
      <c r="F6" s="55"/>
      <c r="G6" s="55"/>
      <c r="H6" s="55"/>
      <c r="I6" s="55"/>
      <c r="J6" s="55"/>
      <c r="K6" s="55"/>
      <c r="L6" s="9"/>
    </row>
    <row r="7" spans="1:12" s="10" customFormat="1" ht="18"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108</v>
      </c>
      <c r="C10" s="27" t="s">
        <v>18</v>
      </c>
      <c r="D10" s="28">
        <v>1</v>
      </c>
      <c r="E10" s="23">
        <v>61853</v>
      </c>
      <c r="F10" s="24"/>
      <c r="G10" s="24"/>
      <c r="H10" s="24">
        <v>1</v>
      </c>
      <c r="I10" s="24">
        <v>20</v>
      </c>
      <c r="J10" s="29">
        <f>G10+F10+(D10*E10)</f>
        <v>61853</v>
      </c>
      <c r="K10" s="29">
        <f t="shared" ref="K10:K20" si="0">J10*I10*H10</f>
        <v>1237060</v>
      </c>
      <c r="L10" s="25"/>
    </row>
    <row r="11" spans="1:12" s="10" customFormat="1" ht="189" x14ac:dyDescent="0.25">
      <c r="A11" s="26">
        <v>1.2</v>
      </c>
      <c r="B11" s="21" t="s">
        <v>97</v>
      </c>
      <c r="C11" s="21" t="s">
        <v>96</v>
      </c>
      <c r="D11" s="28">
        <v>2</v>
      </c>
      <c r="E11" s="23">
        <v>61853</v>
      </c>
      <c r="F11" s="24"/>
      <c r="G11" s="24"/>
      <c r="H11" s="24">
        <f>2000*D11</f>
        <v>4000</v>
      </c>
      <c r="I11" s="24">
        <v>20</v>
      </c>
      <c r="J11" s="29">
        <f t="shared" ref="J11:J26" si="1">G11+F11+(D11*E11)</f>
        <v>123706</v>
      </c>
      <c r="K11" s="29">
        <f t="shared" si="0"/>
        <v>9896480000</v>
      </c>
      <c r="L11" s="25"/>
    </row>
    <row r="12" spans="1:12" s="10" customFormat="1" ht="47.25" x14ac:dyDescent="0.25">
      <c r="A12" s="26">
        <v>1.3</v>
      </c>
      <c r="B12" s="21" t="s">
        <v>106</v>
      </c>
      <c r="C12" s="21" t="s">
        <v>18</v>
      </c>
      <c r="D12" s="28">
        <v>2</v>
      </c>
      <c r="E12" s="23">
        <v>61853</v>
      </c>
      <c r="F12" s="24"/>
      <c r="G12" s="24"/>
      <c r="H12" s="24">
        <v>1</v>
      </c>
      <c r="I12" s="24">
        <v>20</v>
      </c>
      <c r="J12" s="29">
        <f t="shared" si="1"/>
        <v>123706</v>
      </c>
      <c r="K12" s="29">
        <f t="shared" si="0"/>
        <v>2474120</v>
      </c>
      <c r="L12" s="25"/>
    </row>
    <row r="13" spans="1:12" s="10" customFormat="1" ht="31.5" x14ac:dyDescent="0.25">
      <c r="A13" s="30">
        <v>1.4</v>
      </c>
      <c r="B13" s="21" t="s">
        <v>104</v>
      </c>
      <c r="C13" s="21" t="s">
        <v>18</v>
      </c>
      <c r="D13" s="28">
        <v>1</v>
      </c>
      <c r="E13" s="23">
        <v>61853</v>
      </c>
      <c r="F13" s="24"/>
      <c r="G13" s="24"/>
      <c r="H13" s="24">
        <v>1</v>
      </c>
      <c r="I13" s="24">
        <v>20</v>
      </c>
      <c r="J13" s="29">
        <f t="shared" si="1"/>
        <v>61853</v>
      </c>
      <c r="K13" s="29">
        <f t="shared" si="0"/>
        <v>1237060</v>
      </c>
      <c r="L13" s="25"/>
    </row>
    <row r="14" spans="1:12" s="10" customFormat="1" ht="15.75" x14ac:dyDescent="0.25">
      <c r="A14" s="19">
        <v>2</v>
      </c>
      <c r="B14" s="20" t="s">
        <v>21</v>
      </c>
      <c r="C14" s="21" t="s">
        <v>22</v>
      </c>
      <c r="D14" s="28">
        <v>2</v>
      </c>
      <c r="E14" s="23">
        <v>61853</v>
      </c>
      <c r="F14" s="24">
        <v>0</v>
      </c>
      <c r="G14" s="24"/>
      <c r="H14" s="24">
        <v>1</v>
      </c>
      <c r="I14" s="24">
        <v>10</v>
      </c>
      <c r="J14" s="29">
        <f t="shared" si="1"/>
        <v>123706</v>
      </c>
      <c r="K14" s="29">
        <f t="shared" si="0"/>
        <v>1237060</v>
      </c>
      <c r="L14" s="25"/>
    </row>
    <row r="15" spans="1:12" s="10" customFormat="1" ht="15.75" x14ac:dyDescent="0.25">
      <c r="A15" s="26"/>
      <c r="B15" s="21"/>
      <c r="C15" s="21" t="s">
        <v>23</v>
      </c>
      <c r="D15" s="28">
        <v>1</v>
      </c>
      <c r="E15" s="23">
        <v>61853</v>
      </c>
      <c r="F15" s="24">
        <v>0</v>
      </c>
      <c r="G15" s="24">
        <v>8000</v>
      </c>
      <c r="H15" s="24">
        <v>1</v>
      </c>
      <c r="I15" s="24">
        <v>10</v>
      </c>
      <c r="J15" s="29">
        <f t="shared" si="1"/>
        <v>69853</v>
      </c>
      <c r="K15" s="29">
        <f t="shared" si="0"/>
        <v>698530</v>
      </c>
      <c r="L15" s="25" t="s">
        <v>24</v>
      </c>
    </row>
    <row r="16" spans="1:12" s="10" customFormat="1" ht="15.75" x14ac:dyDescent="0.25">
      <c r="A16" s="26"/>
      <c r="B16" s="21"/>
      <c r="C16" s="21" t="s">
        <v>25</v>
      </c>
      <c r="D16" s="28">
        <v>0.5</v>
      </c>
      <c r="E16" s="23">
        <v>61853</v>
      </c>
      <c r="F16" s="24">
        <v>0</v>
      </c>
      <c r="G16" s="24"/>
      <c r="H16" s="24">
        <v>1</v>
      </c>
      <c r="I16" s="24">
        <v>0</v>
      </c>
      <c r="J16" s="29">
        <f t="shared" si="1"/>
        <v>30926.5</v>
      </c>
      <c r="K16" s="29">
        <f t="shared" si="0"/>
        <v>0</v>
      </c>
      <c r="L16" s="25"/>
    </row>
    <row r="17" spans="1:12" s="10" customFormat="1" ht="31.5" x14ac:dyDescent="0.25">
      <c r="A17" s="19">
        <v>3</v>
      </c>
      <c r="B17" s="20" t="s">
        <v>26</v>
      </c>
      <c r="C17" s="21"/>
      <c r="D17" s="28">
        <v>0</v>
      </c>
      <c r="E17" s="23">
        <v>61853</v>
      </c>
      <c r="F17" s="24">
        <v>0</v>
      </c>
      <c r="G17" s="24"/>
      <c r="H17" s="24">
        <v>1</v>
      </c>
      <c r="I17" s="24">
        <v>0</v>
      </c>
      <c r="J17" s="29">
        <f t="shared" si="1"/>
        <v>0</v>
      </c>
      <c r="K17" s="29">
        <f t="shared" si="0"/>
        <v>0</v>
      </c>
      <c r="L17" s="25"/>
    </row>
    <row r="18" spans="1:12" s="10" customFormat="1" ht="15.75" x14ac:dyDescent="0.25">
      <c r="A18" s="30" t="s">
        <v>27</v>
      </c>
      <c r="B18" s="21" t="s">
        <v>28</v>
      </c>
      <c r="C18" s="21"/>
      <c r="D18" s="28">
        <v>0</v>
      </c>
      <c r="E18" s="23">
        <v>61853</v>
      </c>
      <c r="F18" s="24">
        <v>0</v>
      </c>
      <c r="G18" s="24"/>
      <c r="H18" s="24">
        <v>1</v>
      </c>
      <c r="I18" s="24">
        <v>0</v>
      </c>
      <c r="J18" s="29">
        <f t="shared" si="1"/>
        <v>0</v>
      </c>
      <c r="K18" s="29">
        <f t="shared" si="0"/>
        <v>0</v>
      </c>
      <c r="L18" s="25"/>
    </row>
    <row r="19" spans="1:12" s="10" customFormat="1" ht="15.75" x14ac:dyDescent="0.25">
      <c r="A19" s="30" t="s">
        <v>29</v>
      </c>
      <c r="B19" s="21" t="s">
        <v>30</v>
      </c>
      <c r="C19" s="21"/>
      <c r="D19" s="28">
        <v>0</v>
      </c>
      <c r="E19" s="23">
        <v>61853</v>
      </c>
      <c r="F19" s="24">
        <v>0</v>
      </c>
      <c r="G19" s="24"/>
      <c r="H19" s="24">
        <v>1</v>
      </c>
      <c r="I19" s="24">
        <v>0</v>
      </c>
      <c r="J19" s="29">
        <f t="shared" si="1"/>
        <v>0</v>
      </c>
      <c r="K19" s="29">
        <f t="shared" si="0"/>
        <v>0</v>
      </c>
      <c r="L19" s="25"/>
    </row>
    <row r="20" spans="1:12" s="10" customFormat="1" ht="15.75" x14ac:dyDescent="0.25">
      <c r="A20" s="30" t="s">
        <v>31</v>
      </c>
      <c r="B20" s="21" t="s">
        <v>32</v>
      </c>
      <c r="C20" s="21"/>
      <c r="D20" s="28">
        <v>0</v>
      </c>
      <c r="E20" s="23">
        <v>61853</v>
      </c>
      <c r="F20" s="24">
        <v>0</v>
      </c>
      <c r="G20" s="24"/>
      <c r="H20" s="24">
        <v>1</v>
      </c>
      <c r="I20" s="24">
        <v>0</v>
      </c>
      <c r="J20" s="29">
        <f t="shared" si="1"/>
        <v>0</v>
      </c>
      <c r="K20" s="29">
        <f t="shared" si="0"/>
        <v>0</v>
      </c>
      <c r="L20" s="25"/>
    </row>
    <row r="21" spans="1:12" s="10" customFormat="1" ht="63" x14ac:dyDescent="0.25">
      <c r="A21" s="26">
        <v>4</v>
      </c>
      <c r="B21" s="21" t="s">
        <v>33</v>
      </c>
      <c r="C21" s="21"/>
      <c r="D21" s="28"/>
      <c r="E21" s="23">
        <v>61853</v>
      </c>
      <c r="F21" s="24"/>
      <c r="G21" s="24"/>
      <c r="H21" s="24"/>
      <c r="I21" s="24">
        <v>0</v>
      </c>
      <c r="J21" s="29">
        <f t="shared" si="1"/>
        <v>0</v>
      </c>
      <c r="K21" s="29"/>
      <c r="L21" s="25"/>
    </row>
    <row r="22" spans="1:12" s="10" customFormat="1" ht="31.5" x14ac:dyDescent="0.25">
      <c r="A22" s="26">
        <v>5</v>
      </c>
      <c r="B22" s="21" t="s">
        <v>34</v>
      </c>
      <c r="C22" s="21"/>
      <c r="D22" s="28">
        <v>0</v>
      </c>
      <c r="E22" s="23">
        <v>61853</v>
      </c>
      <c r="F22" s="24">
        <v>0</v>
      </c>
      <c r="G22" s="24"/>
      <c r="H22" s="24">
        <v>1</v>
      </c>
      <c r="I22" s="24">
        <v>0</v>
      </c>
      <c r="J22" s="29">
        <f t="shared" si="1"/>
        <v>0</v>
      </c>
      <c r="K22" s="29">
        <f>J22*I22*H22</f>
        <v>0</v>
      </c>
      <c r="L22" s="25"/>
    </row>
    <row r="23" spans="1:12" s="10" customFormat="1" ht="15.75" x14ac:dyDescent="0.25">
      <c r="A23" s="26">
        <v>6</v>
      </c>
      <c r="B23" s="20" t="s">
        <v>35</v>
      </c>
      <c r="C23" s="21" t="s">
        <v>22</v>
      </c>
      <c r="D23" s="28">
        <v>2</v>
      </c>
      <c r="E23" s="23">
        <v>61853</v>
      </c>
      <c r="F23" s="24">
        <v>0</v>
      </c>
      <c r="G23" s="24"/>
      <c r="H23" s="24">
        <v>1</v>
      </c>
      <c r="I23" s="24">
        <v>10</v>
      </c>
      <c r="J23" s="29">
        <f t="shared" si="1"/>
        <v>123706</v>
      </c>
      <c r="K23" s="29">
        <f>J23*I23*H23</f>
        <v>1237060</v>
      </c>
      <c r="L23" s="25"/>
    </row>
    <row r="24" spans="1:12" s="10" customFormat="1" ht="15.75" x14ac:dyDescent="0.25">
      <c r="A24" s="31"/>
      <c r="B24" s="21"/>
      <c r="C24" s="21" t="s">
        <v>23</v>
      </c>
      <c r="D24" s="28">
        <v>1</v>
      </c>
      <c r="E24" s="23">
        <v>61853</v>
      </c>
      <c r="F24" s="24">
        <v>0</v>
      </c>
      <c r="G24" s="24">
        <v>8000</v>
      </c>
      <c r="H24" s="24">
        <v>1</v>
      </c>
      <c r="I24" s="24">
        <v>10</v>
      </c>
      <c r="J24" s="29">
        <f t="shared" si="1"/>
        <v>69853</v>
      </c>
      <c r="K24" s="29">
        <f>J24*I24*H24</f>
        <v>698530</v>
      </c>
      <c r="L24" s="25" t="s">
        <v>24</v>
      </c>
    </row>
    <row r="25" spans="1:12" s="10" customFormat="1" ht="15.75" x14ac:dyDescent="0.25">
      <c r="A25" s="31"/>
      <c r="B25" s="21"/>
      <c r="C25" s="21" t="s">
        <v>25</v>
      </c>
      <c r="D25" s="28">
        <v>0.5</v>
      </c>
      <c r="E25" s="23">
        <v>61853</v>
      </c>
      <c r="F25" s="24">
        <v>0</v>
      </c>
      <c r="G25" s="24"/>
      <c r="H25" s="24">
        <v>1</v>
      </c>
      <c r="I25" s="24">
        <v>0</v>
      </c>
      <c r="J25" s="29">
        <f t="shared" si="1"/>
        <v>30926.5</v>
      </c>
      <c r="K25" s="29">
        <f>J25*I25*H25</f>
        <v>0</v>
      </c>
      <c r="L25" s="25"/>
    </row>
    <row r="26" spans="1:12" s="10" customFormat="1" ht="15.75" x14ac:dyDescent="0.25">
      <c r="A26" s="32"/>
      <c r="B26" s="21"/>
      <c r="C26" s="21" t="s">
        <v>36</v>
      </c>
      <c r="D26" s="28">
        <v>0</v>
      </c>
      <c r="E26" s="23">
        <v>61853</v>
      </c>
      <c r="F26" s="24">
        <v>0</v>
      </c>
      <c r="G26" s="24"/>
      <c r="H26" s="24">
        <v>1</v>
      </c>
      <c r="I26" s="24">
        <v>0</v>
      </c>
      <c r="J26" s="29">
        <f t="shared" si="1"/>
        <v>0</v>
      </c>
      <c r="K26" s="29">
        <f>J26*I26*H26</f>
        <v>0</v>
      </c>
      <c r="L26" s="25"/>
    </row>
    <row r="27" spans="1:12" s="10" customFormat="1" ht="16.5" thickBot="1" x14ac:dyDescent="0.3">
      <c r="A27" s="33"/>
      <c r="B27" s="56" t="s">
        <v>37</v>
      </c>
      <c r="C27" s="57"/>
      <c r="D27" s="34"/>
      <c r="E27" s="35"/>
      <c r="F27" s="35">
        <f>SUM(F9:F26)</f>
        <v>0</v>
      </c>
      <c r="G27" s="35">
        <f>SUM(G9:G26)</f>
        <v>16000</v>
      </c>
      <c r="H27" s="35"/>
      <c r="I27" s="35"/>
      <c r="J27" s="35">
        <f>SUM(J9:J26)</f>
        <v>820089</v>
      </c>
      <c r="K27" s="35">
        <f>SUM(K9:K26)</f>
        <v>9905299420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47.25" x14ac:dyDescent="0.25">
      <c r="A31" s="26">
        <v>1.1000000000000001</v>
      </c>
      <c r="B31" s="21" t="s">
        <v>102</v>
      </c>
      <c r="C31" s="27" t="s">
        <v>18</v>
      </c>
      <c r="D31" s="28">
        <v>1</v>
      </c>
      <c r="E31" s="23">
        <v>61853</v>
      </c>
      <c r="F31" s="24"/>
      <c r="G31" s="24"/>
      <c r="H31" s="24">
        <v>1</v>
      </c>
      <c r="I31" s="24">
        <v>20</v>
      </c>
      <c r="J31" s="29">
        <f t="shared" ref="J31:J42" si="2">G31+F31+(D31*E31)</f>
        <v>61853</v>
      </c>
      <c r="K31" s="29">
        <f t="shared" ref="K31:K40" si="3">J31*I31*H31</f>
        <v>1237060</v>
      </c>
      <c r="L31" s="25"/>
    </row>
    <row r="32" spans="1:12" s="10" customFormat="1" ht="47.25" x14ac:dyDescent="0.25">
      <c r="A32" s="26">
        <v>1.3</v>
      </c>
      <c r="B32" s="21" t="s">
        <v>106</v>
      </c>
      <c r="C32" s="21" t="s">
        <v>105</v>
      </c>
      <c r="D32" s="28">
        <v>1</v>
      </c>
      <c r="E32" s="23">
        <v>61853</v>
      </c>
      <c r="F32" s="24"/>
      <c r="G32" s="24"/>
      <c r="H32" s="24">
        <v>1</v>
      </c>
      <c r="I32" s="24">
        <v>20</v>
      </c>
      <c r="J32" s="29">
        <f t="shared" si="2"/>
        <v>61853</v>
      </c>
      <c r="K32" s="29">
        <f t="shared" si="3"/>
        <v>1237060</v>
      </c>
      <c r="L32" s="25"/>
    </row>
    <row r="33" spans="1:12" s="10" customFormat="1" ht="31.5" x14ac:dyDescent="0.25">
      <c r="A33" s="30">
        <v>1.4</v>
      </c>
      <c r="B33" s="21" t="s">
        <v>104</v>
      </c>
      <c r="C33" s="21" t="s">
        <v>18</v>
      </c>
      <c r="D33" s="28">
        <v>1</v>
      </c>
      <c r="E33" s="23">
        <v>61853</v>
      </c>
      <c r="F33" s="24"/>
      <c r="G33" s="24"/>
      <c r="H33" s="24">
        <v>1</v>
      </c>
      <c r="I33" s="24">
        <v>20</v>
      </c>
      <c r="J33" s="29">
        <f t="shared" si="2"/>
        <v>61853</v>
      </c>
      <c r="K33" s="29">
        <f t="shared" si="3"/>
        <v>1237060</v>
      </c>
      <c r="L33" s="25"/>
    </row>
    <row r="34" spans="1:12" s="10" customFormat="1" ht="15.75" x14ac:dyDescent="0.25">
      <c r="A34" s="19">
        <v>2</v>
      </c>
      <c r="B34" s="20" t="s">
        <v>21</v>
      </c>
      <c r="C34" s="21" t="s">
        <v>22</v>
      </c>
      <c r="D34" s="28">
        <v>2</v>
      </c>
      <c r="E34" s="23">
        <v>61853</v>
      </c>
      <c r="F34" s="24">
        <v>0</v>
      </c>
      <c r="G34" s="24"/>
      <c r="H34" s="24">
        <v>1</v>
      </c>
      <c r="I34" s="24">
        <v>10</v>
      </c>
      <c r="J34" s="29">
        <f t="shared" si="2"/>
        <v>123706</v>
      </c>
      <c r="K34" s="29">
        <f t="shared" si="3"/>
        <v>1237060</v>
      </c>
      <c r="L34" s="25"/>
    </row>
    <row r="35" spans="1:12" s="10" customFormat="1" ht="15.75" x14ac:dyDescent="0.25">
      <c r="A35" s="26"/>
      <c r="B35" s="21"/>
      <c r="C35" s="21" t="s">
        <v>23</v>
      </c>
      <c r="D35" s="28">
        <v>1</v>
      </c>
      <c r="E35" s="23">
        <v>61853</v>
      </c>
      <c r="F35" s="24">
        <v>0</v>
      </c>
      <c r="G35" s="24">
        <v>8000</v>
      </c>
      <c r="H35" s="24">
        <v>1</v>
      </c>
      <c r="I35" s="24">
        <v>10</v>
      </c>
      <c r="J35" s="29">
        <f t="shared" si="2"/>
        <v>69853</v>
      </c>
      <c r="K35" s="29">
        <f t="shared" si="3"/>
        <v>698530</v>
      </c>
      <c r="L35" s="25" t="s">
        <v>24</v>
      </c>
    </row>
    <row r="36" spans="1:12" s="10" customFormat="1" ht="15.75" x14ac:dyDescent="0.25">
      <c r="A36" s="26"/>
      <c r="B36" s="21"/>
      <c r="C36" s="21" t="s">
        <v>25</v>
      </c>
      <c r="D36" s="28">
        <v>0.5</v>
      </c>
      <c r="E36" s="23">
        <v>61853</v>
      </c>
      <c r="F36" s="24">
        <v>0</v>
      </c>
      <c r="G36" s="24"/>
      <c r="H36" s="24">
        <v>1</v>
      </c>
      <c r="I36" s="24">
        <v>0</v>
      </c>
      <c r="J36" s="29">
        <f t="shared" si="2"/>
        <v>30926.5</v>
      </c>
      <c r="K36" s="29">
        <f t="shared" si="3"/>
        <v>0</v>
      </c>
      <c r="L36" s="25"/>
    </row>
    <row r="37" spans="1:12" s="10" customFormat="1" ht="31.5" x14ac:dyDescent="0.25">
      <c r="A37" s="19">
        <v>3</v>
      </c>
      <c r="B37" s="20" t="s">
        <v>26</v>
      </c>
      <c r="C37" s="21"/>
      <c r="D37" s="28">
        <v>0</v>
      </c>
      <c r="E37" s="23">
        <v>61853</v>
      </c>
      <c r="F37" s="24">
        <v>0</v>
      </c>
      <c r="G37" s="24"/>
      <c r="H37" s="24">
        <v>1</v>
      </c>
      <c r="I37" s="24">
        <v>0</v>
      </c>
      <c r="J37" s="29">
        <f t="shared" si="2"/>
        <v>0</v>
      </c>
      <c r="K37" s="29">
        <f t="shared" si="3"/>
        <v>0</v>
      </c>
      <c r="L37" s="25"/>
    </row>
    <row r="38" spans="1:12" s="10" customFormat="1" ht="15.75" x14ac:dyDescent="0.25">
      <c r="A38" s="30" t="s">
        <v>27</v>
      </c>
      <c r="B38" s="21" t="s">
        <v>28</v>
      </c>
      <c r="C38" s="21"/>
      <c r="D38" s="28">
        <v>0</v>
      </c>
      <c r="E38" s="23">
        <v>61853</v>
      </c>
      <c r="F38" s="24">
        <v>0</v>
      </c>
      <c r="G38" s="24"/>
      <c r="H38" s="24">
        <v>1</v>
      </c>
      <c r="I38" s="24">
        <v>0</v>
      </c>
      <c r="J38" s="29">
        <f t="shared" si="2"/>
        <v>0</v>
      </c>
      <c r="K38" s="29">
        <f t="shared" si="3"/>
        <v>0</v>
      </c>
      <c r="L38" s="25"/>
    </row>
    <row r="39" spans="1:12" s="10" customFormat="1" ht="15.75" x14ac:dyDescent="0.25">
      <c r="A39" s="30" t="s">
        <v>29</v>
      </c>
      <c r="B39" s="21" t="s">
        <v>30</v>
      </c>
      <c r="C39" s="21"/>
      <c r="D39" s="28">
        <v>0</v>
      </c>
      <c r="E39" s="23">
        <v>61853</v>
      </c>
      <c r="F39" s="24">
        <v>0</v>
      </c>
      <c r="G39" s="24"/>
      <c r="H39" s="24">
        <v>1</v>
      </c>
      <c r="I39" s="24">
        <v>0</v>
      </c>
      <c r="J39" s="29">
        <f t="shared" si="2"/>
        <v>0</v>
      </c>
      <c r="K39" s="29">
        <f t="shared" si="3"/>
        <v>0</v>
      </c>
      <c r="L39" s="25"/>
    </row>
    <row r="40" spans="1:12" s="10" customFormat="1" ht="15.75" x14ac:dyDescent="0.25">
      <c r="A40" s="30" t="s">
        <v>31</v>
      </c>
      <c r="B40" s="21" t="s">
        <v>32</v>
      </c>
      <c r="C40" s="21"/>
      <c r="D40" s="28">
        <v>0</v>
      </c>
      <c r="E40" s="23">
        <v>61853</v>
      </c>
      <c r="F40" s="24">
        <v>0</v>
      </c>
      <c r="G40" s="24"/>
      <c r="H40" s="24">
        <v>1</v>
      </c>
      <c r="I40" s="24">
        <v>0</v>
      </c>
      <c r="J40" s="29">
        <f t="shared" si="2"/>
        <v>0</v>
      </c>
      <c r="K40" s="29">
        <f t="shared" si="3"/>
        <v>0</v>
      </c>
      <c r="L40" s="25"/>
    </row>
    <row r="41" spans="1:12" s="10" customFormat="1" ht="63" x14ac:dyDescent="0.25">
      <c r="A41" s="26">
        <v>4</v>
      </c>
      <c r="B41" s="21" t="s">
        <v>33</v>
      </c>
      <c r="C41" s="21"/>
      <c r="D41" s="28"/>
      <c r="E41" s="23">
        <v>61853</v>
      </c>
      <c r="F41" s="24"/>
      <c r="G41" s="24"/>
      <c r="H41" s="24"/>
      <c r="I41" s="24">
        <v>0</v>
      </c>
      <c r="J41" s="29">
        <f t="shared" si="2"/>
        <v>0</v>
      </c>
      <c r="K41" s="29"/>
      <c r="L41" s="25"/>
    </row>
    <row r="42" spans="1:12" s="10" customFormat="1" ht="31.5" x14ac:dyDescent="0.25">
      <c r="A42" s="26">
        <v>5</v>
      </c>
      <c r="B42" s="21" t="s">
        <v>34</v>
      </c>
      <c r="C42" s="21"/>
      <c r="D42" s="28">
        <v>0</v>
      </c>
      <c r="E42" s="23">
        <v>61853</v>
      </c>
      <c r="F42" s="24">
        <v>0</v>
      </c>
      <c r="G42" s="24"/>
      <c r="H42" s="24">
        <v>1</v>
      </c>
      <c r="I42" s="24">
        <v>0</v>
      </c>
      <c r="J42" s="29">
        <f t="shared" si="2"/>
        <v>0</v>
      </c>
      <c r="K42" s="29">
        <f>J42*I42*H42</f>
        <v>0</v>
      </c>
      <c r="L42" s="25"/>
    </row>
    <row r="43" spans="1:12" s="10" customFormat="1" ht="15.75" x14ac:dyDescent="0.25">
      <c r="A43" s="26">
        <v>6</v>
      </c>
      <c r="B43" s="20" t="s">
        <v>35</v>
      </c>
      <c r="C43" s="21" t="s">
        <v>22</v>
      </c>
      <c r="D43" s="28">
        <v>2</v>
      </c>
      <c r="E43" s="23">
        <v>61853</v>
      </c>
      <c r="F43" s="24">
        <v>0</v>
      </c>
      <c r="G43" s="24"/>
      <c r="H43" s="24">
        <v>1</v>
      </c>
      <c r="I43" s="24">
        <v>10</v>
      </c>
      <c r="J43" s="29">
        <v>0</v>
      </c>
      <c r="K43" s="29">
        <f>J43*I43*H43</f>
        <v>0</v>
      </c>
      <c r="L43" s="25"/>
    </row>
    <row r="44" spans="1:12" s="10" customFormat="1" ht="15.75" x14ac:dyDescent="0.25">
      <c r="A44" s="31"/>
      <c r="B44" s="21"/>
      <c r="C44" s="21" t="s">
        <v>23</v>
      </c>
      <c r="D44" s="28">
        <v>1</v>
      </c>
      <c r="E44" s="23">
        <v>61853</v>
      </c>
      <c r="F44" s="24">
        <v>0</v>
      </c>
      <c r="G44" s="24">
        <v>8000</v>
      </c>
      <c r="H44" s="24">
        <v>1</v>
      </c>
      <c r="I44" s="24">
        <v>10</v>
      </c>
      <c r="J44" s="29">
        <f>G44+F44+(D44*E44)</f>
        <v>69853</v>
      </c>
      <c r="K44" s="29">
        <f>J44*I44*H44</f>
        <v>698530</v>
      </c>
      <c r="L44" s="25" t="s">
        <v>24</v>
      </c>
    </row>
    <row r="45" spans="1:12" s="10" customFormat="1" ht="15.75" x14ac:dyDescent="0.25">
      <c r="A45" s="31"/>
      <c r="B45" s="21"/>
      <c r="C45" s="21" t="s">
        <v>25</v>
      </c>
      <c r="D45" s="28">
        <v>0.5</v>
      </c>
      <c r="E45" s="23">
        <v>61853</v>
      </c>
      <c r="F45" s="24">
        <v>0</v>
      </c>
      <c r="G45" s="24"/>
      <c r="H45" s="24">
        <v>1</v>
      </c>
      <c r="I45" s="24">
        <v>0</v>
      </c>
      <c r="J45" s="29">
        <v>0</v>
      </c>
      <c r="K45" s="29">
        <f>J45*I45*H45</f>
        <v>0</v>
      </c>
      <c r="L45" s="25"/>
    </row>
    <row r="46" spans="1:12" s="10" customFormat="1" ht="15.75" x14ac:dyDescent="0.25">
      <c r="A46" s="32"/>
      <c r="B46" s="21"/>
      <c r="C46" s="21" t="s">
        <v>36</v>
      </c>
      <c r="D46" s="28">
        <v>0</v>
      </c>
      <c r="E46" s="23">
        <v>61853</v>
      </c>
      <c r="F46" s="24">
        <v>0</v>
      </c>
      <c r="G46" s="24"/>
      <c r="H46" s="24">
        <v>1</v>
      </c>
      <c r="I46" s="24">
        <v>0</v>
      </c>
      <c r="J46" s="29">
        <f>G46+F46+(D46*E46)</f>
        <v>0</v>
      </c>
      <c r="K46" s="29">
        <f>J46*I46*H46</f>
        <v>0</v>
      </c>
      <c r="L46" s="25"/>
    </row>
    <row r="47" spans="1:12" s="10" customFormat="1" ht="16.5" thickBot="1" x14ac:dyDescent="0.3">
      <c r="A47" s="33"/>
      <c r="B47" s="56" t="s">
        <v>37</v>
      </c>
      <c r="C47" s="57"/>
      <c r="D47" s="34"/>
      <c r="E47" s="23"/>
      <c r="F47" s="35">
        <f>SUM(F30:F46)</f>
        <v>0</v>
      </c>
      <c r="G47" s="35">
        <f>SUM(G30:G46)</f>
        <v>16000</v>
      </c>
      <c r="H47" s="35"/>
      <c r="I47" s="35"/>
      <c r="J47" s="35">
        <f>SUM(J30:J46)</f>
        <v>479897.5</v>
      </c>
      <c r="K47" s="35">
        <f>SUM(K30:K46)</f>
        <v>6345300</v>
      </c>
      <c r="L47" s="36"/>
    </row>
    <row r="48" spans="1:12" s="10" customFormat="1" ht="15.75" x14ac:dyDescent="0.25">
      <c r="A48" s="38"/>
      <c r="B48" s="39"/>
      <c r="C48" s="39"/>
      <c r="D48" s="40"/>
      <c r="E48" s="41"/>
      <c r="F48" s="41"/>
      <c r="G48" s="41"/>
      <c r="H48" s="42"/>
      <c r="I48" s="41"/>
      <c r="J48" s="41"/>
      <c r="K48" s="41"/>
      <c r="L48" s="41"/>
    </row>
    <row r="49" spans="1:12" s="10" customFormat="1" ht="15.75" x14ac:dyDescent="0.25">
      <c r="A49" s="8" t="s">
        <v>40</v>
      </c>
      <c r="B49" s="55" t="s">
        <v>41</v>
      </c>
      <c r="C49" s="55"/>
      <c r="D49" s="55"/>
      <c r="E49" s="55"/>
      <c r="F49" s="55"/>
      <c r="G49" s="55"/>
      <c r="H49" s="55"/>
      <c r="I49" s="55"/>
      <c r="J49" s="55"/>
      <c r="K49" s="55"/>
      <c r="L49" s="55"/>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3"/>
      <c r="L66" s="43"/>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5"/>
      <c r="L75" s="45"/>
    </row>
    <row r="76" spans="1:12" s="44" customFormat="1" ht="15.75" x14ac:dyDescent="0.25">
      <c r="A76" s="43"/>
      <c r="B76" s="43"/>
      <c r="C76" s="43"/>
      <c r="D76" s="43"/>
      <c r="E76" s="43"/>
      <c r="F76" s="43"/>
      <c r="G76" s="43"/>
      <c r="H76" s="43"/>
      <c r="I76" s="43"/>
      <c r="J76" s="43"/>
      <c r="K76" s="46"/>
      <c r="L76" s="46"/>
    </row>
    <row r="77" spans="1:12" s="44" customFormat="1" ht="15.75" x14ac:dyDescent="0.25">
      <c r="A77" s="43"/>
      <c r="B77" s="43"/>
      <c r="C77" s="43"/>
      <c r="D77" s="43"/>
      <c r="E77" s="43"/>
      <c r="F77" s="43"/>
      <c r="G77" s="43"/>
      <c r="H77" s="43"/>
      <c r="I77" s="43"/>
      <c r="J77" s="43"/>
      <c r="K77" s="47">
        <f>$K$27</f>
        <v>9905299420</v>
      </c>
      <c r="L77" s="46"/>
    </row>
    <row r="78" spans="1:12" s="44" customFormat="1" ht="15.75" x14ac:dyDescent="0.25">
      <c r="A78" s="43"/>
      <c r="B78" s="43"/>
      <c r="C78" s="43"/>
      <c r="D78" s="43"/>
      <c r="E78" s="43"/>
      <c r="F78" s="43"/>
      <c r="G78" s="43"/>
      <c r="H78" s="43"/>
      <c r="I78" s="43"/>
      <c r="J78" s="43"/>
      <c r="K78" s="47">
        <f>$K$47</f>
        <v>6345300</v>
      </c>
      <c r="L78" s="48"/>
    </row>
    <row r="79" spans="1:12" s="44" customFormat="1" ht="15.75" x14ac:dyDescent="0.25">
      <c r="A79" s="43"/>
      <c r="B79" s="43"/>
      <c r="C79" s="43"/>
      <c r="D79" s="43"/>
      <c r="E79" s="43"/>
      <c r="F79" s="43"/>
      <c r="G79" s="43"/>
      <c r="H79" s="43"/>
      <c r="I79" s="43"/>
      <c r="J79" s="43"/>
      <c r="K79" s="47">
        <f>K77-K78</f>
        <v>9898954120</v>
      </c>
      <c r="L79" s="48">
        <f>K79/K77*100%</f>
        <v>0.99935940351412411</v>
      </c>
    </row>
    <row r="80" spans="1:12" s="44" customFormat="1" ht="15.75" x14ac:dyDescent="0.25">
      <c r="A80" s="43"/>
      <c r="B80" s="43"/>
      <c r="C80" s="43"/>
      <c r="D80" s="43"/>
      <c r="E80" s="43"/>
      <c r="F80" s="43"/>
      <c r="G80" s="43"/>
      <c r="H80" s="43"/>
      <c r="I80" s="43"/>
      <c r="J80" s="43"/>
      <c r="K80" s="46"/>
      <c r="L80" s="48">
        <f>K78/K77*100%</f>
        <v>6.4059648587584043E-4</v>
      </c>
    </row>
    <row r="81" spans="1:12" s="44" customFormat="1" ht="15.75" x14ac:dyDescent="0.25">
      <c r="A81" s="43"/>
      <c r="B81" s="49" t="s">
        <v>42</v>
      </c>
      <c r="C81" s="43"/>
      <c r="D81" s="43"/>
      <c r="E81" s="43"/>
      <c r="F81" s="43"/>
      <c r="G81" s="43"/>
      <c r="H81" s="43"/>
      <c r="I81" s="43"/>
      <c r="J81" s="43"/>
      <c r="K81" s="43"/>
      <c r="L81" s="43"/>
    </row>
    <row r="82" spans="1:12" s="10" customFormat="1" ht="15.75" x14ac:dyDescent="0.25">
      <c r="A82" s="50"/>
      <c r="B82" s="51"/>
      <c r="C82" s="52"/>
      <c r="D82" s="52"/>
      <c r="E82" s="52"/>
      <c r="F82" s="52"/>
      <c r="G82" s="9"/>
      <c r="H82" s="9"/>
      <c r="I82" s="9"/>
      <c r="J82" s="9"/>
      <c r="K82" s="9"/>
      <c r="L82" s="9"/>
    </row>
  </sheetData>
  <sheetProtection selectLockedCells="1" selectUnlockedCells="1"/>
  <mergeCells count="9">
    <mergeCell ref="B28:L28"/>
    <mergeCell ref="B47:C47"/>
    <mergeCell ref="B49:L49"/>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0FAE-8749-4A89-9E94-C60BA93E86C4}">
  <dimension ref="A1:L70"/>
  <sheetViews>
    <sheetView topLeftCell="A25" workbookViewId="0">
      <selection activeCell="L34" sqref="A3:L34"/>
    </sheetView>
  </sheetViews>
  <sheetFormatPr defaultRowHeight="15" x14ac:dyDescent="0.25"/>
  <cols>
    <col min="1" max="1" width="6.7109375" customWidth="1"/>
    <col min="2" max="2" width="32.5703125" customWidth="1"/>
    <col min="3" max="3" width="13.85546875" customWidth="1"/>
    <col min="4" max="4" width="7.5703125" customWidth="1"/>
    <col min="6" max="6" width="12.28515625" customWidth="1"/>
    <col min="10" max="10" width="11.7109375" style="67" customWidth="1"/>
    <col min="11" max="11" width="16.28515625" style="67" customWidth="1"/>
    <col min="12" max="12" width="10.7109375" customWidth="1"/>
  </cols>
  <sheetData>
    <row r="1" spans="1:12" ht="22.5" customHeight="1" x14ac:dyDescent="0.25">
      <c r="A1" s="115" t="s">
        <v>148</v>
      </c>
      <c r="B1" s="115"/>
      <c r="C1" s="115"/>
      <c r="D1" s="115"/>
      <c r="E1" s="115"/>
      <c r="F1" s="115"/>
      <c r="G1" s="115"/>
      <c r="H1" s="115"/>
      <c r="I1" s="115"/>
      <c r="J1" s="115"/>
      <c r="K1" s="115"/>
      <c r="L1" s="115"/>
    </row>
    <row r="2" spans="1:12" ht="24.75" customHeight="1" x14ac:dyDescent="0.25">
      <c r="A2" s="114" t="s">
        <v>147</v>
      </c>
      <c r="B2" s="114"/>
      <c r="C2" s="114"/>
      <c r="D2" s="114"/>
      <c r="E2" s="114"/>
      <c r="F2" s="114"/>
      <c r="G2" s="114"/>
      <c r="H2" s="114"/>
      <c r="I2" s="114"/>
      <c r="J2" s="114"/>
      <c r="K2" s="114"/>
      <c r="L2" s="114"/>
    </row>
    <row r="3" spans="1:12" ht="94.5" x14ac:dyDescent="0.25">
      <c r="A3" s="145" t="s">
        <v>5</v>
      </c>
      <c r="B3" s="146" t="s">
        <v>6</v>
      </c>
      <c r="C3" s="146" t="s">
        <v>139</v>
      </c>
      <c r="D3" s="146" t="s">
        <v>138</v>
      </c>
      <c r="E3" s="146" t="s">
        <v>137</v>
      </c>
      <c r="F3" s="147" t="s">
        <v>136</v>
      </c>
      <c r="G3" s="148" t="s">
        <v>135</v>
      </c>
      <c r="H3" s="148" t="s">
        <v>134</v>
      </c>
      <c r="I3" s="148" t="s">
        <v>133</v>
      </c>
      <c r="J3" s="148" t="s">
        <v>132</v>
      </c>
      <c r="K3" s="149" t="s">
        <v>131</v>
      </c>
      <c r="L3" s="150" t="s">
        <v>16</v>
      </c>
    </row>
    <row r="4" spans="1:12" ht="24" customHeight="1" x14ac:dyDescent="0.25">
      <c r="A4" s="151">
        <v>1</v>
      </c>
      <c r="B4" s="152" t="s">
        <v>17</v>
      </c>
      <c r="C4" s="153"/>
      <c r="D4" s="154"/>
      <c r="E4" s="155"/>
      <c r="F4" s="156"/>
      <c r="G4" s="157"/>
      <c r="H4" s="157"/>
      <c r="I4" s="157"/>
      <c r="J4" s="158"/>
      <c r="K4" s="159"/>
      <c r="L4" s="160"/>
    </row>
    <row r="5" spans="1:12" ht="25.5" customHeight="1" x14ac:dyDescent="0.25">
      <c r="A5" s="161">
        <v>1.1000000000000001</v>
      </c>
      <c r="B5" s="162" t="s">
        <v>146</v>
      </c>
      <c r="C5" s="153" t="s">
        <v>145</v>
      </c>
      <c r="D5" s="163">
        <v>2</v>
      </c>
      <c r="E5" s="157">
        <v>43750</v>
      </c>
      <c r="F5" s="156"/>
      <c r="G5" s="157"/>
      <c r="H5" s="157">
        <v>1</v>
      </c>
      <c r="I5" s="159">
        <v>68</v>
      </c>
      <c r="J5" s="158">
        <f>D5*E5+F5+G5</f>
        <v>87500</v>
      </c>
      <c r="K5" s="159">
        <f>J5*H5*I5</f>
        <v>5950000</v>
      </c>
      <c r="L5" s="160"/>
    </row>
    <row r="6" spans="1:12" ht="74.25" customHeight="1" x14ac:dyDescent="0.25">
      <c r="A6" s="164">
        <v>1.2</v>
      </c>
      <c r="B6" s="165" t="s">
        <v>144</v>
      </c>
      <c r="C6" s="166" t="s">
        <v>129</v>
      </c>
      <c r="D6" s="167">
        <v>1</v>
      </c>
      <c r="E6" s="168">
        <v>43750</v>
      </c>
      <c r="F6" s="169"/>
      <c r="G6" s="168">
        <v>50000</v>
      </c>
      <c r="H6" s="168">
        <v>1</v>
      </c>
      <c r="I6" s="159">
        <v>68</v>
      </c>
      <c r="J6" s="170">
        <f>D6*E6+F6+G6</f>
        <v>93750</v>
      </c>
      <c r="K6" s="159">
        <f>J6*H6*I6</f>
        <v>6375000</v>
      </c>
      <c r="L6" s="171"/>
    </row>
    <row r="7" spans="1:12" ht="68.25" customHeight="1" x14ac:dyDescent="0.25">
      <c r="A7" s="161">
        <v>1.3</v>
      </c>
      <c r="B7" s="154" t="s">
        <v>143</v>
      </c>
      <c r="C7" s="153" t="s">
        <v>127</v>
      </c>
      <c r="D7" s="163">
        <v>240</v>
      </c>
      <c r="E7" s="157">
        <v>43750</v>
      </c>
      <c r="F7" s="156"/>
      <c r="G7" s="157">
        <v>50000</v>
      </c>
      <c r="H7" s="157">
        <v>1</v>
      </c>
      <c r="I7" s="159">
        <v>68</v>
      </c>
      <c r="J7" s="158">
        <f>D7*E7+F7+G7</f>
        <v>10550000</v>
      </c>
      <c r="K7" s="159">
        <f>J7*H7*I7</f>
        <v>717400000</v>
      </c>
      <c r="L7" s="160"/>
    </row>
    <row r="8" spans="1:12" ht="42" customHeight="1" x14ac:dyDescent="0.25">
      <c r="A8" s="161">
        <v>1.4</v>
      </c>
      <c r="B8" s="172" t="s">
        <v>142</v>
      </c>
      <c r="C8" s="153" t="s">
        <v>125</v>
      </c>
      <c r="D8" s="163">
        <v>2</v>
      </c>
      <c r="E8" s="157">
        <v>43750</v>
      </c>
      <c r="F8" s="156"/>
      <c r="G8" s="157">
        <v>50000</v>
      </c>
      <c r="H8" s="157">
        <v>1</v>
      </c>
      <c r="I8" s="159">
        <v>68</v>
      </c>
      <c r="J8" s="158">
        <f>D8*E8+F8+G8</f>
        <v>137500</v>
      </c>
      <c r="K8" s="159">
        <f>J8*H8*I8</f>
        <v>9350000</v>
      </c>
      <c r="L8" s="160"/>
    </row>
    <row r="9" spans="1:12" ht="99" customHeight="1" x14ac:dyDescent="0.25">
      <c r="A9" s="173">
        <v>1.5</v>
      </c>
      <c r="B9" s="174" t="s">
        <v>141</v>
      </c>
      <c r="C9" s="153" t="s">
        <v>123</v>
      </c>
      <c r="D9" s="163">
        <v>2</v>
      </c>
      <c r="E9" s="157">
        <v>43750</v>
      </c>
      <c r="F9" s="156"/>
      <c r="G9" s="157">
        <v>50000</v>
      </c>
      <c r="H9" s="157">
        <v>1</v>
      </c>
      <c r="I9" s="159">
        <v>68</v>
      </c>
      <c r="J9" s="158">
        <f>D9*E9+F9+G9</f>
        <v>137500</v>
      </c>
      <c r="K9" s="159">
        <f>J9*H9*I9</f>
        <v>9350000</v>
      </c>
      <c r="L9" s="160"/>
    </row>
    <row r="10" spans="1:12" ht="24" customHeight="1" x14ac:dyDescent="0.25">
      <c r="A10" s="175">
        <v>2</v>
      </c>
      <c r="B10" s="176" t="s">
        <v>21</v>
      </c>
      <c r="C10" s="153" t="s">
        <v>22</v>
      </c>
      <c r="D10" s="163">
        <v>2</v>
      </c>
      <c r="E10" s="157">
        <v>43750</v>
      </c>
      <c r="F10" s="156"/>
      <c r="G10" s="157"/>
      <c r="H10" s="157">
        <v>1</v>
      </c>
      <c r="I10" s="159">
        <v>68</v>
      </c>
      <c r="J10" s="158">
        <v>87500</v>
      </c>
      <c r="K10" s="159">
        <f>J10*H10*I10</f>
        <v>5950000</v>
      </c>
      <c r="L10" s="160"/>
    </row>
    <row r="11" spans="1:12" ht="25.5" customHeight="1" x14ac:dyDescent="0.25">
      <c r="A11" s="175"/>
      <c r="B11" s="177"/>
      <c r="C11" s="153" t="s">
        <v>23</v>
      </c>
      <c r="D11" s="163">
        <v>1</v>
      </c>
      <c r="E11" s="157">
        <v>43750</v>
      </c>
      <c r="F11" s="156"/>
      <c r="G11" s="157"/>
      <c r="H11" s="157">
        <v>1</v>
      </c>
      <c r="I11" s="159">
        <v>68</v>
      </c>
      <c r="J11" s="158">
        <v>43750</v>
      </c>
      <c r="K11" s="159">
        <f>J11*H11*I11</f>
        <v>2975000</v>
      </c>
      <c r="L11" s="160"/>
    </row>
    <row r="12" spans="1:12" ht="27.75" customHeight="1" x14ac:dyDescent="0.25">
      <c r="A12" s="175"/>
      <c r="B12" s="178"/>
      <c r="C12" s="153" t="s">
        <v>122</v>
      </c>
      <c r="D12" s="163">
        <v>0.5</v>
      </c>
      <c r="E12" s="157">
        <v>43750</v>
      </c>
      <c r="F12" s="156"/>
      <c r="G12" s="157"/>
      <c r="H12" s="157">
        <v>1</v>
      </c>
      <c r="I12" s="159">
        <v>68</v>
      </c>
      <c r="J12" s="158">
        <v>21875</v>
      </c>
      <c r="K12" s="159">
        <f>J12*H12*I12</f>
        <v>1487500</v>
      </c>
      <c r="L12" s="160"/>
    </row>
    <row r="13" spans="1:12" ht="26.25" customHeight="1" x14ac:dyDescent="0.25">
      <c r="A13" s="151">
        <v>3</v>
      </c>
      <c r="B13" s="179" t="s">
        <v>26</v>
      </c>
      <c r="C13" s="153"/>
      <c r="D13" s="163">
        <v>0</v>
      </c>
      <c r="E13" s="157">
        <v>43750</v>
      </c>
      <c r="F13" s="156"/>
      <c r="G13" s="157"/>
      <c r="H13" s="157">
        <v>1</v>
      </c>
      <c r="I13" s="159">
        <v>68</v>
      </c>
      <c r="J13" s="158">
        <v>0</v>
      </c>
      <c r="K13" s="159">
        <f>J13*H13*I13</f>
        <v>0</v>
      </c>
      <c r="L13" s="160"/>
    </row>
    <row r="14" spans="1:12" ht="27" customHeight="1" x14ac:dyDescent="0.25">
      <c r="A14" s="180">
        <v>4</v>
      </c>
      <c r="B14" s="176" t="s">
        <v>35</v>
      </c>
      <c r="C14" s="153" t="s">
        <v>22</v>
      </c>
      <c r="D14" s="163">
        <v>2</v>
      </c>
      <c r="E14" s="157">
        <v>43750</v>
      </c>
      <c r="F14" s="156"/>
      <c r="G14" s="157"/>
      <c r="H14" s="157">
        <v>1</v>
      </c>
      <c r="I14" s="159">
        <v>68</v>
      </c>
      <c r="J14" s="158">
        <v>87500</v>
      </c>
      <c r="K14" s="159">
        <f>J14*H14*I14</f>
        <v>5950000</v>
      </c>
      <c r="L14" s="160"/>
    </row>
    <row r="15" spans="1:12" ht="24" customHeight="1" x14ac:dyDescent="0.25">
      <c r="A15" s="181"/>
      <c r="B15" s="177"/>
      <c r="C15" s="153" t="s">
        <v>23</v>
      </c>
      <c r="D15" s="163">
        <v>0.5</v>
      </c>
      <c r="E15" s="157">
        <v>43750</v>
      </c>
      <c r="F15" s="156"/>
      <c r="G15" s="157"/>
      <c r="H15" s="157">
        <v>1</v>
      </c>
      <c r="I15" s="159">
        <v>68</v>
      </c>
      <c r="J15" s="158">
        <v>21875</v>
      </c>
      <c r="K15" s="159">
        <f>J15*H15*I15</f>
        <v>1487500</v>
      </c>
      <c r="L15" s="160"/>
    </row>
    <row r="16" spans="1:12" ht="27.75" customHeight="1" x14ac:dyDescent="0.25">
      <c r="A16" s="182"/>
      <c r="B16" s="177"/>
      <c r="C16" s="153" t="s">
        <v>122</v>
      </c>
      <c r="D16" s="163">
        <v>0</v>
      </c>
      <c r="E16" s="157">
        <v>43750</v>
      </c>
      <c r="F16" s="156"/>
      <c r="G16" s="157"/>
      <c r="H16" s="157">
        <v>1</v>
      </c>
      <c r="I16" s="159">
        <v>68</v>
      </c>
      <c r="J16" s="158">
        <v>0</v>
      </c>
      <c r="K16" s="159">
        <f>J16*H16*I16</f>
        <v>0</v>
      </c>
      <c r="L16" s="160"/>
    </row>
    <row r="17" spans="1:12" ht="23.25" customHeight="1" x14ac:dyDescent="0.25">
      <c r="A17" s="183"/>
      <c r="B17" s="154"/>
      <c r="C17" s="184" t="s">
        <v>37</v>
      </c>
      <c r="D17" s="185"/>
      <c r="E17" s="186"/>
      <c r="F17" s="156"/>
      <c r="G17" s="157">
        <f>SUM(G1:G16)</f>
        <v>200000</v>
      </c>
      <c r="H17" s="156"/>
      <c r="I17" s="156"/>
      <c r="J17" s="158">
        <f>SUM(J1:J16)</f>
        <v>11268750</v>
      </c>
      <c r="K17" s="158">
        <f>SUM(K1:K16)</f>
        <v>766275000</v>
      </c>
      <c r="L17" s="187"/>
    </row>
    <row r="18" spans="1:12" ht="15.75" x14ac:dyDescent="0.25">
      <c r="A18" s="188" t="s">
        <v>140</v>
      </c>
      <c r="B18" s="188"/>
      <c r="C18" s="188"/>
      <c r="D18" s="188"/>
      <c r="E18" s="188"/>
      <c r="F18" s="188"/>
      <c r="G18" s="188"/>
      <c r="H18" s="188"/>
      <c r="I18" s="188"/>
      <c r="J18" s="188"/>
      <c r="K18" s="188"/>
      <c r="L18" s="188"/>
    </row>
    <row r="19" spans="1:12" ht="94.5" x14ac:dyDescent="0.25">
      <c r="A19" s="145" t="s">
        <v>5</v>
      </c>
      <c r="B19" s="146" t="s">
        <v>6</v>
      </c>
      <c r="C19" s="146" t="s">
        <v>139</v>
      </c>
      <c r="D19" s="146" t="s">
        <v>138</v>
      </c>
      <c r="E19" s="146" t="s">
        <v>137</v>
      </c>
      <c r="F19" s="147" t="s">
        <v>136</v>
      </c>
      <c r="G19" s="148" t="s">
        <v>135</v>
      </c>
      <c r="H19" s="148" t="s">
        <v>134</v>
      </c>
      <c r="I19" s="148" t="s">
        <v>133</v>
      </c>
      <c r="J19" s="148" t="s">
        <v>132</v>
      </c>
      <c r="K19" s="149" t="s">
        <v>131</v>
      </c>
      <c r="L19" s="150" t="s">
        <v>16</v>
      </c>
    </row>
    <row r="20" spans="1:12" ht="15.75" x14ac:dyDescent="0.25">
      <c r="A20" s="151">
        <v>1</v>
      </c>
      <c r="B20" s="152" t="s">
        <v>17</v>
      </c>
      <c r="C20" s="153"/>
      <c r="D20" s="154"/>
      <c r="E20" s="155"/>
      <c r="F20" s="156"/>
      <c r="G20" s="157"/>
      <c r="H20" s="157"/>
      <c r="I20" s="157"/>
      <c r="J20" s="158"/>
      <c r="K20" s="159"/>
      <c r="L20" s="160"/>
    </row>
    <row r="21" spans="1:12" ht="78.75" x14ac:dyDescent="0.25">
      <c r="A21" s="164">
        <v>1.1000000000000001</v>
      </c>
      <c r="B21" s="165" t="s">
        <v>130</v>
      </c>
      <c r="C21" s="166" t="s">
        <v>129</v>
      </c>
      <c r="D21" s="167">
        <v>1</v>
      </c>
      <c r="E21" s="168">
        <v>43750</v>
      </c>
      <c r="F21" s="169"/>
      <c r="G21" s="168">
        <v>50000</v>
      </c>
      <c r="H21" s="168">
        <v>1</v>
      </c>
      <c r="I21" s="159">
        <v>38</v>
      </c>
      <c r="J21" s="170">
        <f>D21*E21+F21+G21</f>
        <v>93750</v>
      </c>
      <c r="K21" s="159">
        <f>J21*H21*I21</f>
        <v>3562500</v>
      </c>
      <c r="L21" s="171"/>
    </row>
    <row r="22" spans="1:12" ht="63" x14ac:dyDescent="0.25">
      <c r="A22" s="161">
        <v>1.2</v>
      </c>
      <c r="B22" s="154" t="s">
        <v>128</v>
      </c>
      <c r="C22" s="153" t="s">
        <v>127</v>
      </c>
      <c r="D22" s="163">
        <v>240</v>
      </c>
      <c r="E22" s="157">
        <v>43750</v>
      </c>
      <c r="F22" s="156"/>
      <c r="G22" s="157">
        <v>50000</v>
      </c>
      <c r="H22" s="157">
        <v>1</v>
      </c>
      <c r="I22" s="159">
        <v>38</v>
      </c>
      <c r="J22" s="158">
        <f>D22*E22+F22+G22</f>
        <v>10550000</v>
      </c>
      <c r="K22" s="159">
        <f>J22*H22*I22</f>
        <v>400900000</v>
      </c>
      <c r="L22" s="160"/>
    </row>
    <row r="23" spans="1:12" ht="63" x14ac:dyDescent="0.25">
      <c r="A23" s="161">
        <v>1.3</v>
      </c>
      <c r="B23" s="189" t="s">
        <v>126</v>
      </c>
      <c r="C23" s="153" t="s">
        <v>125</v>
      </c>
      <c r="D23" s="163">
        <v>2</v>
      </c>
      <c r="E23" s="157">
        <v>43750</v>
      </c>
      <c r="F23" s="156"/>
      <c r="G23" s="157">
        <v>50000</v>
      </c>
      <c r="H23" s="157">
        <v>1</v>
      </c>
      <c r="I23" s="159">
        <v>38</v>
      </c>
      <c r="J23" s="158">
        <f>D23*E23+F23+G23</f>
        <v>137500</v>
      </c>
      <c r="K23" s="159">
        <f>J23*H23*I23</f>
        <v>5225000</v>
      </c>
      <c r="L23" s="160"/>
    </row>
    <row r="24" spans="1:12" ht="126" x14ac:dyDescent="0.25">
      <c r="A24" s="161">
        <v>1.5</v>
      </c>
      <c r="B24" s="174" t="s">
        <v>124</v>
      </c>
      <c r="C24" s="153" t="s">
        <v>123</v>
      </c>
      <c r="D24" s="163">
        <v>2</v>
      </c>
      <c r="E24" s="157">
        <v>43750</v>
      </c>
      <c r="F24" s="156"/>
      <c r="G24" s="157">
        <v>50000</v>
      </c>
      <c r="H24" s="157">
        <v>1</v>
      </c>
      <c r="I24" s="159">
        <v>38</v>
      </c>
      <c r="J24" s="158">
        <f>D24*E24+F24+G24</f>
        <v>137500</v>
      </c>
      <c r="K24" s="159">
        <f>J24*H24*I24</f>
        <v>5225000</v>
      </c>
      <c r="L24" s="160"/>
    </row>
    <row r="25" spans="1:12" ht="15.75" x14ac:dyDescent="0.25">
      <c r="A25" s="175">
        <v>2</v>
      </c>
      <c r="B25" s="176" t="s">
        <v>21</v>
      </c>
      <c r="C25" s="153" t="s">
        <v>22</v>
      </c>
      <c r="D25" s="163">
        <v>2</v>
      </c>
      <c r="E25" s="157">
        <v>43750</v>
      </c>
      <c r="F25" s="156"/>
      <c r="G25" s="157"/>
      <c r="H25" s="157">
        <v>1</v>
      </c>
      <c r="I25" s="159">
        <v>38</v>
      </c>
      <c r="J25" s="158">
        <v>87500</v>
      </c>
      <c r="K25" s="159">
        <f>J25*H25*I25</f>
        <v>3325000</v>
      </c>
      <c r="L25" s="160"/>
    </row>
    <row r="26" spans="1:12" ht="15.75" x14ac:dyDescent="0.25">
      <c r="A26" s="175"/>
      <c r="B26" s="177"/>
      <c r="C26" s="153" t="s">
        <v>23</v>
      </c>
      <c r="D26" s="163">
        <v>1</v>
      </c>
      <c r="E26" s="157">
        <v>43750</v>
      </c>
      <c r="F26" s="156"/>
      <c r="G26" s="157"/>
      <c r="H26" s="157">
        <v>1</v>
      </c>
      <c r="I26" s="159">
        <v>38</v>
      </c>
      <c r="J26" s="158">
        <v>43750</v>
      </c>
      <c r="K26" s="159">
        <f>J26*H26*I26</f>
        <v>1662500</v>
      </c>
      <c r="L26" s="160"/>
    </row>
    <row r="27" spans="1:12" ht="15.75" x14ac:dyDescent="0.25">
      <c r="A27" s="175"/>
      <c r="B27" s="178"/>
      <c r="C27" s="153" t="s">
        <v>122</v>
      </c>
      <c r="D27" s="163">
        <v>0.5</v>
      </c>
      <c r="E27" s="157">
        <v>43750</v>
      </c>
      <c r="F27" s="156"/>
      <c r="G27" s="157"/>
      <c r="H27" s="157">
        <v>1</v>
      </c>
      <c r="I27" s="159">
        <v>38</v>
      </c>
      <c r="J27" s="158">
        <v>21875</v>
      </c>
      <c r="K27" s="159">
        <f>J27*H27*I27</f>
        <v>831250</v>
      </c>
      <c r="L27" s="160"/>
    </row>
    <row r="28" spans="1:12" ht="15.75" x14ac:dyDescent="0.25">
      <c r="A28" s="151">
        <v>3</v>
      </c>
      <c r="B28" s="179" t="s">
        <v>26</v>
      </c>
      <c r="C28" s="153"/>
      <c r="D28" s="163">
        <v>0</v>
      </c>
      <c r="E28" s="157">
        <v>43750</v>
      </c>
      <c r="F28" s="156"/>
      <c r="G28" s="157"/>
      <c r="H28" s="157">
        <v>1</v>
      </c>
      <c r="I28" s="159">
        <v>38</v>
      </c>
      <c r="J28" s="158">
        <v>0</v>
      </c>
      <c r="K28" s="159">
        <f>J28*H28*I28</f>
        <v>0</v>
      </c>
      <c r="L28" s="160"/>
    </row>
    <row r="29" spans="1:12" ht="15.75" x14ac:dyDescent="0.25">
      <c r="A29" s="180">
        <v>4</v>
      </c>
      <c r="B29" s="176" t="s">
        <v>35</v>
      </c>
      <c r="C29" s="153" t="s">
        <v>22</v>
      </c>
      <c r="D29" s="163">
        <v>2</v>
      </c>
      <c r="E29" s="157">
        <v>43750</v>
      </c>
      <c r="F29" s="156"/>
      <c r="G29" s="157"/>
      <c r="H29" s="157">
        <v>1</v>
      </c>
      <c r="I29" s="159">
        <v>38</v>
      </c>
      <c r="J29" s="158">
        <v>87500</v>
      </c>
      <c r="K29" s="159">
        <f>J29*H29*I29</f>
        <v>3325000</v>
      </c>
      <c r="L29" s="160"/>
    </row>
    <row r="30" spans="1:12" ht="15.75" x14ac:dyDescent="0.25">
      <c r="A30" s="181"/>
      <c r="B30" s="177"/>
      <c r="C30" s="153" t="s">
        <v>23</v>
      </c>
      <c r="D30" s="163">
        <v>0.5</v>
      </c>
      <c r="E30" s="157">
        <v>43750</v>
      </c>
      <c r="F30" s="156"/>
      <c r="G30" s="157"/>
      <c r="H30" s="157">
        <v>1</v>
      </c>
      <c r="I30" s="159">
        <v>38</v>
      </c>
      <c r="J30" s="158">
        <v>21875</v>
      </c>
      <c r="K30" s="159">
        <f>J30*H30*I30</f>
        <v>831250</v>
      </c>
      <c r="L30" s="160"/>
    </row>
    <row r="31" spans="1:12" ht="15.75" x14ac:dyDescent="0.25">
      <c r="A31" s="182"/>
      <c r="B31" s="177"/>
      <c r="C31" s="153" t="s">
        <v>122</v>
      </c>
      <c r="D31" s="163">
        <v>0</v>
      </c>
      <c r="E31" s="157">
        <v>43750</v>
      </c>
      <c r="F31" s="156"/>
      <c r="G31" s="157"/>
      <c r="H31" s="157">
        <v>1</v>
      </c>
      <c r="I31" s="159">
        <v>38</v>
      </c>
      <c r="J31" s="158">
        <v>0</v>
      </c>
      <c r="K31" s="159">
        <f>J31*H31*I31</f>
        <v>0</v>
      </c>
      <c r="L31" s="160"/>
    </row>
    <row r="32" spans="1:12" ht="15.75" x14ac:dyDescent="0.25">
      <c r="A32" s="183"/>
      <c r="B32" s="154"/>
      <c r="C32" s="184" t="s">
        <v>37</v>
      </c>
      <c r="D32" s="185"/>
      <c r="E32" s="186"/>
      <c r="F32" s="156"/>
      <c r="G32" s="157">
        <f>SUM(G17:G31)</f>
        <v>400000</v>
      </c>
      <c r="H32" s="156"/>
      <c r="I32" s="156"/>
      <c r="J32" s="158">
        <f>SUM(J17:J31)</f>
        <v>22450000</v>
      </c>
      <c r="K32" s="158">
        <f>SUM(K17:K31)</f>
        <v>1191162500</v>
      </c>
      <c r="L32" s="187"/>
    </row>
    <row r="33" spans="1:12" ht="15.75" x14ac:dyDescent="0.25">
      <c r="A33" s="154"/>
      <c r="B33" s="154"/>
      <c r="C33" s="190" t="s">
        <v>121</v>
      </c>
      <c r="D33" s="191"/>
      <c r="E33" s="191"/>
      <c r="F33" s="191"/>
      <c r="G33" s="191"/>
      <c r="H33" s="191"/>
      <c r="I33" s="191"/>
      <c r="J33" s="158">
        <v>11268750</v>
      </c>
      <c r="K33" s="192">
        <v>766275000</v>
      </c>
      <c r="L33" s="193"/>
    </row>
    <row r="34" spans="1:12" ht="15.75" x14ac:dyDescent="0.25">
      <c r="A34" s="154"/>
      <c r="B34" s="154"/>
      <c r="C34" s="190" t="s">
        <v>120</v>
      </c>
      <c r="D34" s="191"/>
      <c r="E34" s="191"/>
      <c r="F34" s="191"/>
      <c r="G34" s="191"/>
      <c r="H34" s="191"/>
      <c r="I34" s="191"/>
      <c r="J34" s="158">
        <f>J33-J32</f>
        <v>-11181250</v>
      </c>
      <c r="K34" s="158">
        <f>K33-K32</f>
        <v>-424887500</v>
      </c>
      <c r="L34" s="193"/>
    </row>
    <row r="37" spans="1:12" ht="18.75" x14ac:dyDescent="0.3">
      <c r="A37" s="71" t="s">
        <v>119</v>
      </c>
      <c r="B37" s="71"/>
      <c r="C37" s="71"/>
      <c r="D37" s="71"/>
      <c r="E37" s="71"/>
      <c r="F37" s="71"/>
      <c r="G37" s="71"/>
      <c r="H37" s="71"/>
      <c r="I37" s="71"/>
    </row>
    <row r="38" spans="1:12" x14ac:dyDescent="0.25">
      <c r="A38" s="68"/>
      <c r="B38" s="68"/>
      <c r="C38" s="68"/>
      <c r="D38" s="68"/>
      <c r="E38" s="68"/>
      <c r="F38" s="68"/>
      <c r="G38" s="68"/>
      <c r="H38" s="68"/>
      <c r="I38" s="68"/>
    </row>
    <row r="39" spans="1:12" x14ac:dyDescent="0.25">
      <c r="A39" s="68"/>
      <c r="B39" s="68"/>
      <c r="C39" s="68"/>
      <c r="D39" s="68"/>
      <c r="E39" s="68"/>
      <c r="F39" s="68"/>
      <c r="G39" s="68"/>
      <c r="H39" s="68"/>
      <c r="I39" s="68"/>
    </row>
    <row r="40" spans="1:12" x14ac:dyDescent="0.25">
      <c r="A40" s="68"/>
      <c r="B40" s="68"/>
      <c r="C40" s="68"/>
      <c r="D40" s="68"/>
      <c r="E40" s="68"/>
      <c r="F40" s="68"/>
      <c r="G40" s="68"/>
      <c r="H40" s="68"/>
      <c r="I40" s="68"/>
    </row>
    <row r="41" spans="1:12" x14ac:dyDescent="0.25">
      <c r="A41" s="68"/>
      <c r="B41" s="68"/>
      <c r="C41" s="68"/>
      <c r="D41" s="68"/>
      <c r="E41" s="68"/>
      <c r="F41" s="68"/>
      <c r="G41" s="68"/>
      <c r="H41" s="68"/>
      <c r="I41" s="68"/>
    </row>
    <row r="42" spans="1:12" x14ac:dyDescent="0.25">
      <c r="A42" s="68"/>
      <c r="B42" s="68"/>
      <c r="C42" s="68"/>
      <c r="D42" s="68"/>
      <c r="E42" s="68"/>
      <c r="F42" s="68"/>
      <c r="G42" s="68"/>
      <c r="H42" s="68"/>
      <c r="I42" s="68"/>
    </row>
    <row r="43" spans="1:12" x14ac:dyDescent="0.25">
      <c r="A43" s="68"/>
      <c r="B43" s="68"/>
      <c r="C43" s="68"/>
      <c r="D43" s="68"/>
      <c r="E43" s="68"/>
      <c r="F43" s="68"/>
      <c r="G43" s="68"/>
      <c r="H43" s="68"/>
      <c r="I43" s="68"/>
    </row>
    <row r="44" spans="1:12" x14ac:dyDescent="0.25">
      <c r="A44" s="68"/>
      <c r="B44" s="68"/>
      <c r="C44" s="68"/>
      <c r="D44" s="68"/>
      <c r="E44" s="68"/>
      <c r="F44" s="68"/>
      <c r="G44" s="68"/>
      <c r="H44" s="68"/>
      <c r="I44" s="68"/>
    </row>
    <row r="45" spans="1:12" x14ac:dyDescent="0.25">
      <c r="A45" s="68"/>
      <c r="B45" s="68"/>
      <c r="C45" s="68"/>
      <c r="D45" s="68"/>
      <c r="E45" s="68"/>
      <c r="F45" s="68"/>
      <c r="G45" s="68"/>
      <c r="H45" s="68"/>
      <c r="I45" s="68"/>
    </row>
    <row r="46" spans="1:12" x14ac:dyDescent="0.25">
      <c r="A46" s="68"/>
      <c r="B46" s="68"/>
      <c r="C46" s="68"/>
      <c r="D46" s="68"/>
      <c r="E46" s="68"/>
      <c r="F46" s="68"/>
      <c r="G46" s="68"/>
      <c r="H46" s="68"/>
      <c r="I46" s="68"/>
    </row>
    <row r="47" spans="1:12" x14ac:dyDescent="0.25">
      <c r="A47" s="68"/>
      <c r="B47" s="68"/>
      <c r="C47" s="68"/>
      <c r="D47" s="68"/>
      <c r="E47" s="68"/>
      <c r="F47" s="68"/>
      <c r="G47" s="68"/>
      <c r="H47" s="68"/>
      <c r="I47" s="68"/>
    </row>
    <row r="48" spans="1:12" x14ac:dyDescent="0.25">
      <c r="A48" s="68"/>
      <c r="B48" s="68"/>
      <c r="C48" s="68"/>
      <c r="D48" s="68"/>
      <c r="E48" s="68"/>
      <c r="F48" s="68"/>
      <c r="G48" s="68"/>
      <c r="H48" s="68"/>
      <c r="I48" s="68"/>
    </row>
    <row r="49" spans="1:9" x14ac:dyDescent="0.25">
      <c r="A49" s="68"/>
      <c r="B49" s="68"/>
      <c r="C49" s="68"/>
      <c r="D49" s="68"/>
      <c r="E49" s="68"/>
      <c r="F49" s="68"/>
      <c r="G49" s="68"/>
      <c r="H49" s="68"/>
      <c r="I49" s="68"/>
    </row>
    <row r="50" spans="1:9" x14ac:dyDescent="0.25">
      <c r="A50" s="68"/>
      <c r="B50" s="68"/>
      <c r="C50" s="68"/>
      <c r="D50" s="68"/>
      <c r="E50" s="68"/>
      <c r="F50" s="68"/>
      <c r="G50" s="68"/>
      <c r="H50" s="68"/>
      <c r="I50" s="68"/>
    </row>
    <row r="51" spans="1:9" x14ac:dyDescent="0.25">
      <c r="A51" s="68"/>
      <c r="B51" s="68"/>
      <c r="C51" s="68"/>
      <c r="D51" s="68"/>
      <c r="E51" s="68"/>
      <c r="F51" s="68"/>
      <c r="G51" s="68"/>
      <c r="H51" s="68"/>
      <c r="I51" s="68"/>
    </row>
    <row r="52" spans="1:9" x14ac:dyDescent="0.25">
      <c r="A52" s="68"/>
      <c r="B52" s="68"/>
      <c r="C52" s="68"/>
      <c r="D52" s="68"/>
      <c r="E52" s="68"/>
      <c r="F52" s="68"/>
      <c r="G52" s="68"/>
      <c r="H52" s="68"/>
      <c r="I52" s="68"/>
    </row>
    <row r="53" spans="1:9" x14ac:dyDescent="0.25">
      <c r="A53" s="68"/>
      <c r="B53" s="68"/>
      <c r="C53" s="68"/>
      <c r="D53" s="68"/>
      <c r="E53" s="68"/>
      <c r="F53" s="68"/>
      <c r="G53" s="68"/>
      <c r="H53" s="68"/>
      <c r="I53" s="68"/>
    </row>
    <row r="54" spans="1:9" x14ac:dyDescent="0.25">
      <c r="A54" s="68"/>
      <c r="B54" s="68"/>
      <c r="C54" s="68"/>
      <c r="D54" s="68"/>
      <c r="E54" s="68"/>
      <c r="F54" s="68"/>
      <c r="G54" s="68"/>
      <c r="H54" s="68"/>
      <c r="I54" s="68"/>
    </row>
    <row r="55" spans="1:9" x14ac:dyDescent="0.25">
      <c r="A55" s="68"/>
      <c r="B55" s="68"/>
      <c r="C55" s="68"/>
      <c r="D55" s="68"/>
      <c r="E55" s="68"/>
      <c r="F55" s="68"/>
      <c r="G55" s="68"/>
      <c r="H55" s="68"/>
      <c r="I55" s="68"/>
    </row>
    <row r="56" spans="1:9" x14ac:dyDescent="0.25">
      <c r="A56" s="68"/>
      <c r="B56" s="68"/>
      <c r="C56" s="68"/>
      <c r="D56" s="68"/>
      <c r="E56" s="68"/>
      <c r="F56" s="68"/>
      <c r="G56" s="68"/>
      <c r="H56" s="68"/>
      <c r="I56" s="68"/>
    </row>
    <row r="57" spans="1:9" x14ac:dyDescent="0.25">
      <c r="A57" s="70"/>
      <c r="B57" s="70"/>
      <c r="C57" s="69"/>
      <c r="D57" s="69"/>
      <c r="E57" s="69"/>
      <c r="F57" s="69"/>
      <c r="G57" s="69"/>
      <c r="H57" s="69"/>
      <c r="I57" s="69"/>
    </row>
    <row r="58" spans="1:9" x14ac:dyDescent="0.25">
      <c r="A58" s="69"/>
      <c r="B58" s="69"/>
      <c r="C58" s="69"/>
      <c r="D58" s="69"/>
      <c r="E58" s="69"/>
      <c r="F58" s="69"/>
      <c r="G58" s="69"/>
      <c r="H58" s="69"/>
      <c r="I58" s="69"/>
    </row>
    <row r="59" spans="1:9" x14ac:dyDescent="0.25">
      <c r="A59" s="69"/>
      <c r="B59" s="69"/>
      <c r="C59" s="69"/>
      <c r="D59" s="69"/>
      <c r="E59" s="69"/>
      <c r="F59" s="69"/>
      <c r="G59" s="69"/>
      <c r="H59" s="69"/>
      <c r="I59" s="69"/>
    </row>
    <row r="60" spans="1:9" x14ac:dyDescent="0.25">
      <c r="A60" s="69"/>
      <c r="B60" s="69"/>
      <c r="C60" s="69"/>
      <c r="D60" s="69"/>
      <c r="E60" s="69"/>
      <c r="F60" s="69"/>
      <c r="G60" s="69"/>
      <c r="H60" s="69"/>
      <c r="I60" s="69"/>
    </row>
    <row r="61" spans="1:9" x14ac:dyDescent="0.25">
      <c r="A61" s="69"/>
      <c r="B61" s="69"/>
      <c r="C61" s="69"/>
      <c r="D61" s="69"/>
      <c r="E61" s="69"/>
      <c r="F61" s="69"/>
      <c r="G61" s="69"/>
      <c r="H61" s="69"/>
      <c r="I61" s="69"/>
    </row>
    <row r="62" spans="1:9" x14ac:dyDescent="0.25">
      <c r="A62" s="69"/>
      <c r="B62" s="69"/>
      <c r="C62" s="69"/>
      <c r="D62" s="69"/>
      <c r="E62" s="69"/>
      <c r="F62" s="69"/>
      <c r="G62" s="69"/>
      <c r="H62" s="69"/>
      <c r="I62" s="69"/>
    </row>
    <row r="63" spans="1:9" x14ac:dyDescent="0.25">
      <c r="A63" s="69"/>
      <c r="B63" s="69"/>
      <c r="C63" s="69"/>
      <c r="D63" s="69"/>
      <c r="E63" s="69"/>
      <c r="F63" s="69"/>
      <c r="G63" s="69"/>
      <c r="H63" s="69"/>
      <c r="I63" s="69"/>
    </row>
    <row r="64" spans="1:9" x14ac:dyDescent="0.25">
      <c r="A64" s="69"/>
      <c r="B64" s="69"/>
      <c r="C64" s="69"/>
      <c r="D64" s="69"/>
      <c r="E64" s="69"/>
      <c r="F64" s="69"/>
      <c r="G64" s="69"/>
      <c r="H64" s="69"/>
      <c r="I64" s="69"/>
    </row>
    <row r="65" spans="1:9" x14ac:dyDescent="0.25">
      <c r="A65" s="68"/>
      <c r="B65" s="68"/>
      <c r="C65" s="68"/>
      <c r="D65" s="68"/>
      <c r="E65" s="68"/>
      <c r="F65" s="68"/>
      <c r="G65" s="68"/>
      <c r="H65" s="68"/>
      <c r="I65" s="68"/>
    </row>
    <row r="66" spans="1:9" x14ac:dyDescent="0.25">
      <c r="A66" s="68"/>
      <c r="B66" s="68"/>
      <c r="C66" s="68"/>
      <c r="D66" s="68"/>
      <c r="E66" s="68"/>
      <c r="F66" s="68"/>
      <c r="G66" s="68"/>
      <c r="H66" s="68"/>
      <c r="I66" s="68"/>
    </row>
    <row r="67" spans="1:9" x14ac:dyDescent="0.25">
      <c r="A67" s="68"/>
      <c r="B67" s="68"/>
      <c r="C67" s="68"/>
      <c r="D67" s="68"/>
      <c r="E67" s="68"/>
      <c r="F67" s="68"/>
      <c r="G67" s="68"/>
      <c r="H67" s="68"/>
      <c r="I67" s="68"/>
    </row>
    <row r="68" spans="1:9" x14ac:dyDescent="0.25">
      <c r="A68" s="68"/>
      <c r="B68" s="68"/>
      <c r="C68" s="68"/>
      <c r="D68" s="68"/>
      <c r="E68" s="68"/>
      <c r="F68" s="68"/>
      <c r="G68" s="68"/>
      <c r="H68" s="68"/>
      <c r="I68" s="68"/>
    </row>
    <row r="69" spans="1:9" x14ac:dyDescent="0.25">
      <c r="A69" s="68"/>
      <c r="B69" s="68"/>
      <c r="C69" s="68"/>
      <c r="D69" s="68"/>
      <c r="E69" s="68"/>
      <c r="F69" s="68"/>
      <c r="G69" s="68"/>
      <c r="H69" s="68"/>
      <c r="I69" s="68"/>
    </row>
    <row r="70" spans="1:9" x14ac:dyDescent="0.25">
      <c r="A70" s="68"/>
      <c r="B70" s="68"/>
      <c r="C70" s="68"/>
      <c r="D70" s="68"/>
      <c r="E70" s="68"/>
      <c r="F70" s="68"/>
      <c r="G70" s="68"/>
      <c r="H70" s="68"/>
      <c r="I70" s="68"/>
    </row>
  </sheetData>
  <mergeCells count="14">
    <mergeCell ref="A1:L1"/>
    <mergeCell ref="A2:L2"/>
    <mergeCell ref="A10:A12"/>
    <mergeCell ref="B10:B12"/>
    <mergeCell ref="A14:A16"/>
    <mergeCell ref="B14:B16"/>
    <mergeCell ref="C33:I33"/>
    <mergeCell ref="C34:I34"/>
    <mergeCell ref="A37:I37"/>
    <mergeCell ref="A18:L18"/>
    <mergeCell ref="A25:A27"/>
    <mergeCell ref="B25:B27"/>
    <mergeCell ref="A29:A31"/>
    <mergeCell ref="B29:B3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7619-FD13-4C79-AF26-26F91F025B2F}">
  <dimension ref="A1:L89"/>
  <sheetViews>
    <sheetView topLeftCell="A44" workbookViewId="0">
      <selection activeCell="L53" sqref="A21:L53"/>
    </sheetView>
  </sheetViews>
  <sheetFormatPr defaultRowHeight="15" x14ac:dyDescent="0.25"/>
  <cols>
    <col min="2" max="2" width="38.140625" customWidth="1"/>
    <col min="3" max="3" width="16" customWidth="1"/>
    <col min="4" max="9" width="9.140625" style="67"/>
    <col min="10" max="10" width="12.5703125" style="67" customWidth="1"/>
    <col min="11" max="11" width="13.140625" style="67" customWidth="1"/>
  </cols>
  <sheetData>
    <row r="1" spans="1:12" ht="33" customHeight="1" x14ac:dyDescent="0.25">
      <c r="A1" s="135" t="s">
        <v>167</v>
      </c>
      <c r="B1" s="135"/>
      <c r="C1" s="135"/>
      <c r="D1" s="135"/>
      <c r="E1" s="135"/>
      <c r="F1" s="135"/>
      <c r="G1" s="135"/>
      <c r="H1" s="135"/>
      <c r="I1" s="135"/>
      <c r="J1" s="135"/>
      <c r="K1" s="135"/>
      <c r="L1" s="135"/>
    </row>
    <row r="2" spans="1:12" ht="29.25" customHeight="1" x14ac:dyDescent="0.25">
      <c r="A2" s="114" t="s">
        <v>166</v>
      </c>
      <c r="B2" s="114"/>
      <c r="C2" s="114"/>
      <c r="D2" s="114"/>
      <c r="E2" s="114"/>
      <c r="F2" s="114"/>
      <c r="G2" s="114"/>
      <c r="H2" s="114"/>
      <c r="I2" s="114"/>
      <c r="J2" s="114"/>
      <c r="K2" s="114"/>
      <c r="L2" s="114"/>
    </row>
    <row r="3" spans="1:12" ht="94.5" x14ac:dyDescent="0.25">
      <c r="A3" s="113" t="s">
        <v>5</v>
      </c>
      <c r="B3" s="112" t="s">
        <v>6</v>
      </c>
      <c r="C3" s="112" t="s">
        <v>139</v>
      </c>
      <c r="D3" s="112" t="s">
        <v>138</v>
      </c>
      <c r="E3" s="112" t="s">
        <v>137</v>
      </c>
      <c r="F3" s="111" t="s">
        <v>136</v>
      </c>
      <c r="G3" s="110" t="s">
        <v>135</v>
      </c>
      <c r="H3" s="110" t="s">
        <v>134</v>
      </c>
      <c r="I3" s="110" t="s">
        <v>133</v>
      </c>
      <c r="J3" s="110" t="s">
        <v>132</v>
      </c>
      <c r="K3" s="109" t="s">
        <v>131</v>
      </c>
      <c r="L3" s="108" t="s">
        <v>16</v>
      </c>
    </row>
    <row r="4" spans="1:12" ht="25.5" customHeight="1" x14ac:dyDescent="0.25">
      <c r="A4" s="93">
        <v>1</v>
      </c>
      <c r="B4" s="107" t="s">
        <v>17</v>
      </c>
      <c r="C4" s="86"/>
      <c r="D4" s="86"/>
      <c r="E4" s="130"/>
      <c r="F4" s="121"/>
      <c r="G4" s="83"/>
      <c r="H4" s="83"/>
      <c r="I4" s="83"/>
      <c r="J4" s="75"/>
      <c r="K4" s="82"/>
      <c r="L4" s="81"/>
    </row>
    <row r="5" spans="1:12" ht="110.25" x14ac:dyDescent="0.25">
      <c r="A5" s="96">
        <v>1.1000000000000001</v>
      </c>
      <c r="B5" s="129" t="s">
        <v>165</v>
      </c>
      <c r="C5" s="86" t="s">
        <v>145</v>
      </c>
      <c r="D5" s="85">
        <v>2</v>
      </c>
      <c r="E5" s="84">
        <v>43750</v>
      </c>
      <c r="F5" s="77"/>
      <c r="G5" s="76"/>
      <c r="H5" s="83">
        <v>1</v>
      </c>
      <c r="I5" s="83">
        <v>68</v>
      </c>
      <c r="J5" s="127">
        <f>D5*E5+F5+G5</f>
        <v>87500</v>
      </c>
      <c r="K5" s="126">
        <f>J5*H5*I5</f>
        <v>5950000</v>
      </c>
      <c r="L5" s="81"/>
    </row>
    <row r="6" spans="1:12" ht="66" customHeight="1" x14ac:dyDescent="0.25">
      <c r="A6" s="106">
        <v>1.2</v>
      </c>
      <c r="B6" s="105" t="s">
        <v>164</v>
      </c>
      <c r="C6" s="104" t="s">
        <v>129</v>
      </c>
      <c r="D6" s="103">
        <v>1</v>
      </c>
      <c r="E6" s="102">
        <v>43750</v>
      </c>
      <c r="F6" s="101"/>
      <c r="G6" s="100">
        <v>50000</v>
      </c>
      <c r="H6" s="128">
        <v>1</v>
      </c>
      <c r="I6" s="83">
        <v>68</v>
      </c>
      <c r="J6" s="127">
        <f>D6*E6+F6+G6</f>
        <v>93750</v>
      </c>
      <c r="K6" s="126">
        <f>J6*H6*I6</f>
        <v>6375000</v>
      </c>
      <c r="L6" s="99"/>
    </row>
    <row r="7" spans="1:12" ht="58.5" customHeight="1" x14ac:dyDescent="0.25">
      <c r="A7" s="96">
        <v>1.3</v>
      </c>
      <c r="B7" s="98" t="s">
        <v>163</v>
      </c>
      <c r="C7" s="86" t="s">
        <v>152</v>
      </c>
      <c r="D7" s="85">
        <v>16</v>
      </c>
      <c r="E7" s="84">
        <v>43750</v>
      </c>
      <c r="F7" s="77"/>
      <c r="G7" s="76">
        <v>50000</v>
      </c>
      <c r="H7" s="83">
        <v>1</v>
      </c>
      <c r="I7" s="83">
        <v>68</v>
      </c>
      <c r="J7" s="127">
        <f>D7*E7+F7+G7</f>
        <v>750000</v>
      </c>
      <c r="K7" s="126">
        <f>J7*H7*I7</f>
        <v>51000000</v>
      </c>
      <c r="L7" s="81"/>
    </row>
    <row r="8" spans="1:12" ht="51.75" customHeight="1" x14ac:dyDescent="0.25">
      <c r="A8" s="96">
        <v>1.4</v>
      </c>
      <c r="B8" s="97" t="s">
        <v>162</v>
      </c>
      <c r="C8" s="86" t="s">
        <v>127</v>
      </c>
      <c r="D8" s="85">
        <v>240</v>
      </c>
      <c r="E8" s="84">
        <v>43750</v>
      </c>
      <c r="F8" s="77"/>
      <c r="G8" s="76">
        <v>50000</v>
      </c>
      <c r="H8" s="83">
        <v>1</v>
      </c>
      <c r="I8" s="83">
        <v>68</v>
      </c>
      <c r="J8" s="127">
        <f>D8*E8+F8+G8</f>
        <v>10550000</v>
      </c>
      <c r="K8" s="126">
        <f>J8*H8*I8</f>
        <v>717400000</v>
      </c>
      <c r="L8" s="81"/>
    </row>
    <row r="9" spans="1:12" ht="22.5" customHeight="1" x14ac:dyDescent="0.25">
      <c r="A9" s="95">
        <v>2</v>
      </c>
      <c r="B9" s="90" t="s">
        <v>21</v>
      </c>
      <c r="C9" s="86" t="s">
        <v>22</v>
      </c>
      <c r="D9" s="125">
        <v>2</v>
      </c>
      <c r="E9" s="124">
        <v>43750</v>
      </c>
      <c r="F9" s="121"/>
      <c r="G9" s="83"/>
      <c r="H9" s="83">
        <v>1</v>
      </c>
      <c r="I9" s="83">
        <v>68</v>
      </c>
      <c r="J9" s="75">
        <f>D9*E9+F9+G9</f>
        <v>87500</v>
      </c>
      <c r="K9" s="82">
        <f>J9*H9*I9</f>
        <v>5950000</v>
      </c>
      <c r="L9" s="81"/>
    </row>
    <row r="10" spans="1:12" ht="23.25" customHeight="1" x14ac:dyDescent="0.25">
      <c r="A10" s="95"/>
      <c r="B10" s="87"/>
      <c r="C10" s="86" t="s">
        <v>23</v>
      </c>
      <c r="D10" s="125">
        <v>1</v>
      </c>
      <c r="E10" s="124">
        <v>43750</v>
      </c>
      <c r="F10" s="121"/>
      <c r="G10" s="83"/>
      <c r="H10" s="83">
        <v>1</v>
      </c>
      <c r="I10" s="83">
        <v>68</v>
      </c>
      <c r="J10" s="75">
        <f>D10*E10+F10+G10</f>
        <v>43750</v>
      </c>
      <c r="K10" s="82">
        <f>J10*H10*I10</f>
        <v>2975000</v>
      </c>
      <c r="L10" s="81"/>
    </row>
    <row r="11" spans="1:12" ht="23.25" customHeight="1" x14ac:dyDescent="0.25">
      <c r="A11" s="95"/>
      <c r="B11" s="94"/>
      <c r="C11" s="86" t="s">
        <v>122</v>
      </c>
      <c r="D11" s="125">
        <v>0.5</v>
      </c>
      <c r="E11" s="124">
        <v>43750</v>
      </c>
      <c r="F11" s="121"/>
      <c r="G11" s="83"/>
      <c r="H11" s="83">
        <v>1</v>
      </c>
      <c r="I11" s="83">
        <v>68</v>
      </c>
      <c r="J11" s="75">
        <f>D11*E11+F11+G11</f>
        <v>21875</v>
      </c>
      <c r="K11" s="82">
        <f>J11*H11*I11</f>
        <v>1487500</v>
      </c>
      <c r="L11" s="81"/>
    </row>
    <row r="12" spans="1:12" ht="22.5" customHeight="1" x14ac:dyDescent="0.25">
      <c r="A12" s="93">
        <v>3</v>
      </c>
      <c r="B12" s="92" t="s">
        <v>26</v>
      </c>
      <c r="C12" s="86"/>
      <c r="D12" s="125">
        <v>0</v>
      </c>
      <c r="E12" s="124">
        <v>43750</v>
      </c>
      <c r="F12" s="121"/>
      <c r="G12" s="83"/>
      <c r="H12" s="83">
        <v>1</v>
      </c>
      <c r="I12" s="83">
        <v>68</v>
      </c>
      <c r="J12" s="75">
        <f>D12*E12+F12+G12</f>
        <v>0</v>
      </c>
      <c r="K12" s="82">
        <f>J12*H12*I12</f>
        <v>0</v>
      </c>
      <c r="L12" s="81"/>
    </row>
    <row r="13" spans="1:12" ht="21" customHeight="1" x14ac:dyDescent="0.25">
      <c r="A13" s="91">
        <v>4</v>
      </c>
      <c r="B13" s="90" t="s">
        <v>35</v>
      </c>
      <c r="C13" s="86" t="s">
        <v>22</v>
      </c>
      <c r="D13" s="125">
        <v>2</v>
      </c>
      <c r="E13" s="124">
        <v>43750</v>
      </c>
      <c r="F13" s="121"/>
      <c r="G13" s="83"/>
      <c r="H13" s="83">
        <v>1</v>
      </c>
      <c r="I13" s="83">
        <v>68</v>
      </c>
      <c r="J13" s="75">
        <f>D13*E13+F13+G13</f>
        <v>87500</v>
      </c>
      <c r="K13" s="82">
        <f>J13*H13*I13</f>
        <v>5950000</v>
      </c>
      <c r="L13" s="81"/>
    </row>
    <row r="14" spans="1:12" ht="20.25" customHeight="1" x14ac:dyDescent="0.25">
      <c r="A14" s="89"/>
      <c r="B14" s="87"/>
      <c r="C14" s="86" t="s">
        <v>23</v>
      </c>
      <c r="D14" s="125">
        <v>0.5</v>
      </c>
      <c r="E14" s="124">
        <v>43750</v>
      </c>
      <c r="F14" s="121"/>
      <c r="G14" s="83"/>
      <c r="H14" s="83">
        <v>1</v>
      </c>
      <c r="I14" s="83">
        <v>68</v>
      </c>
      <c r="J14" s="75">
        <f>D14*E14+F14+G14</f>
        <v>21875</v>
      </c>
      <c r="K14" s="82">
        <f>J14*H14*I14</f>
        <v>1487500</v>
      </c>
      <c r="L14" s="81"/>
    </row>
    <row r="15" spans="1:12" ht="21" customHeight="1" x14ac:dyDescent="0.25">
      <c r="A15" s="88"/>
      <c r="B15" s="87"/>
      <c r="C15" s="86" t="s">
        <v>122</v>
      </c>
      <c r="D15" s="125">
        <v>0</v>
      </c>
      <c r="E15" s="124">
        <v>43750</v>
      </c>
      <c r="F15" s="121"/>
      <c r="G15" s="83"/>
      <c r="H15" s="83">
        <v>1</v>
      </c>
      <c r="I15" s="83">
        <v>68</v>
      </c>
      <c r="J15" s="75">
        <f>D15*E15+F15+G15</f>
        <v>0</v>
      </c>
      <c r="K15" s="82">
        <f>J15*H15*I15</f>
        <v>0</v>
      </c>
      <c r="L15" s="81"/>
    </row>
    <row r="16" spans="1:12" ht="25.5" customHeight="1" x14ac:dyDescent="0.25">
      <c r="A16" s="80"/>
      <c r="B16" s="79"/>
      <c r="C16" s="78" t="s">
        <v>37</v>
      </c>
      <c r="D16" s="123"/>
      <c r="E16" s="122"/>
      <c r="F16" s="121"/>
      <c r="G16" s="83">
        <f>SUM(G1:G15)</f>
        <v>150000</v>
      </c>
      <c r="H16" s="120"/>
      <c r="I16" s="120"/>
      <c r="J16" s="75">
        <f>SUM(J1:J15)</f>
        <v>11743750</v>
      </c>
      <c r="K16" s="75">
        <f>SUM(K1:K15)</f>
        <v>798575000</v>
      </c>
      <c r="L16" s="74"/>
    </row>
    <row r="17" spans="1:12" ht="24.75" customHeight="1" x14ac:dyDescent="0.25">
      <c r="A17" s="119"/>
      <c r="B17" s="119"/>
      <c r="C17" s="118" t="s">
        <v>121</v>
      </c>
      <c r="D17" s="117"/>
      <c r="E17" s="117"/>
      <c r="F17" s="117"/>
      <c r="G17" s="117"/>
      <c r="H17" s="117"/>
      <c r="I17" s="117"/>
      <c r="J17" s="72">
        <v>11743750</v>
      </c>
      <c r="K17" s="73">
        <v>798575000</v>
      </c>
      <c r="L17" s="116"/>
    </row>
    <row r="18" spans="1:12" ht="30" customHeight="1" x14ac:dyDescent="0.25">
      <c r="A18" s="119"/>
      <c r="B18" s="119"/>
      <c r="C18" s="118" t="s">
        <v>120</v>
      </c>
      <c r="D18" s="117"/>
      <c r="E18" s="117"/>
      <c r="F18" s="117"/>
      <c r="G18" s="117"/>
      <c r="H18" s="117"/>
      <c r="I18" s="117"/>
      <c r="J18" s="133">
        <f>J17-J16</f>
        <v>0</v>
      </c>
      <c r="K18" s="133">
        <f>K17-K16</f>
        <v>0</v>
      </c>
      <c r="L18" s="116"/>
    </row>
    <row r="19" spans="1:12" ht="15.75" x14ac:dyDescent="0.25">
      <c r="A19" s="114" t="s">
        <v>161</v>
      </c>
      <c r="B19" s="114"/>
      <c r="C19" s="114"/>
      <c r="D19" s="114"/>
      <c r="E19" s="114"/>
      <c r="F19" s="114"/>
      <c r="G19" s="114"/>
      <c r="H19" s="114"/>
      <c r="I19" s="114"/>
      <c r="J19" s="114"/>
      <c r="K19" s="114"/>
      <c r="L19" s="114"/>
    </row>
    <row r="20" spans="1:12" ht="18.75" customHeight="1" x14ac:dyDescent="0.25">
      <c r="A20" s="134" t="s">
        <v>160</v>
      </c>
      <c r="B20" s="134"/>
      <c r="C20" s="134"/>
      <c r="D20" s="134"/>
      <c r="E20" s="134"/>
      <c r="F20" s="134"/>
      <c r="G20" s="134"/>
      <c r="H20" s="134"/>
      <c r="I20" s="134"/>
      <c r="J20" s="134"/>
      <c r="K20" s="134"/>
      <c r="L20" s="134"/>
    </row>
    <row r="21" spans="1:12" ht="94.5" x14ac:dyDescent="0.25">
      <c r="A21" s="145" t="s">
        <v>5</v>
      </c>
      <c r="B21" s="146" t="s">
        <v>6</v>
      </c>
      <c r="C21" s="146" t="s">
        <v>139</v>
      </c>
      <c r="D21" s="146" t="s">
        <v>138</v>
      </c>
      <c r="E21" s="146" t="s">
        <v>137</v>
      </c>
      <c r="F21" s="147" t="s">
        <v>136</v>
      </c>
      <c r="G21" s="148" t="s">
        <v>135</v>
      </c>
      <c r="H21" s="148" t="s">
        <v>134</v>
      </c>
      <c r="I21" s="148" t="s">
        <v>133</v>
      </c>
      <c r="J21" s="148" t="s">
        <v>132</v>
      </c>
      <c r="K21" s="149" t="s">
        <v>131</v>
      </c>
      <c r="L21" s="150" t="s">
        <v>16</v>
      </c>
    </row>
    <row r="22" spans="1:12" ht="15.75" x14ac:dyDescent="0.25">
      <c r="A22" s="151">
        <v>1</v>
      </c>
      <c r="B22" s="152" t="s">
        <v>17</v>
      </c>
      <c r="C22" s="153"/>
      <c r="D22" s="153"/>
      <c r="E22" s="194"/>
      <c r="F22" s="195"/>
      <c r="G22" s="159"/>
      <c r="H22" s="159"/>
      <c r="I22" s="159"/>
      <c r="J22" s="158"/>
      <c r="K22" s="159"/>
      <c r="L22" s="160"/>
    </row>
    <row r="23" spans="1:12" ht="126" x14ac:dyDescent="0.25">
      <c r="A23" s="161">
        <v>1.1000000000000001</v>
      </c>
      <c r="B23" s="196" t="s">
        <v>159</v>
      </c>
      <c r="C23" s="153" t="s">
        <v>145</v>
      </c>
      <c r="D23" s="197">
        <v>2</v>
      </c>
      <c r="E23" s="159">
        <v>43750</v>
      </c>
      <c r="F23" s="156"/>
      <c r="G23" s="157"/>
      <c r="H23" s="159">
        <v>1</v>
      </c>
      <c r="I23" s="159">
        <v>38</v>
      </c>
      <c r="J23" s="187">
        <f>D23*E23+F23+G23</f>
        <v>87500</v>
      </c>
      <c r="K23" s="157">
        <f>J23*H23*I23</f>
        <v>3325000</v>
      </c>
      <c r="L23" s="160"/>
    </row>
    <row r="24" spans="1:12" ht="78.75" x14ac:dyDescent="0.25">
      <c r="A24" s="164">
        <v>1.2</v>
      </c>
      <c r="B24" s="165" t="s">
        <v>158</v>
      </c>
      <c r="C24" s="166" t="s">
        <v>129</v>
      </c>
      <c r="D24" s="198">
        <v>2</v>
      </c>
      <c r="E24" s="199">
        <v>43750</v>
      </c>
      <c r="F24" s="169"/>
      <c r="G24" s="168">
        <v>50000</v>
      </c>
      <c r="H24" s="199">
        <v>1</v>
      </c>
      <c r="I24" s="159">
        <v>38</v>
      </c>
      <c r="J24" s="187">
        <f>D24*E24+F24+G24</f>
        <v>137500</v>
      </c>
      <c r="K24" s="157">
        <f>J24*H24*I24</f>
        <v>5225000</v>
      </c>
      <c r="L24" s="171"/>
    </row>
    <row r="25" spans="1:12" ht="63" x14ac:dyDescent="0.25">
      <c r="A25" s="161">
        <v>1.3</v>
      </c>
      <c r="B25" s="154" t="s">
        <v>157</v>
      </c>
      <c r="C25" s="153" t="s">
        <v>152</v>
      </c>
      <c r="D25" s="197">
        <v>16</v>
      </c>
      <c r="E25" s="159">
        <v>43750</v>
      </c>
      <c r="F25" s="156"/>
      <c r="G25" s="157">
        <v>50000</v>
      </c>
      <c r="H25" s="159">
        <v>1</v>
      </c>
      <c r="I25" s="159">
        <v>38</v>
      </c>
      <c r="J25" s="187">
        <f>D25*E25+F25+G25</f>
        <v>750000</v>
      </c>
      <c r="K25" s="157">
        <f>J25*H25*I25</f>
        <v>28500000</v>
      </c>
      <c r="L25" s="160"/>
    </row>
    <row r="26" spans="1:12" ht="63" x14ac:dyDescent="0.25">
      <c r="A26" s="161">
        <v>1.4</v>
      </c>
      <c r="B26" s="189" t="s">
        <v>156</v>
      </c>
      <c r="C26" s="153" t="s">
        <v>127</v>
      </c>
      <c r="D26" s="197">
        <v>240</v>
      </c>
      <c r="E26" s="159">
        <v>43750</v>
      </c>
      <c r="F26" s="156"/>
      <c r="G26" s="157">
        <v>50000</v>
      </c>
      <c r="H26" s="159">
        <v>1</v>
      </c>
      <c r="I26" s="159">
        <v>38</v>
      </c>
      <c r="J26" s="187">
        <f>D26*E26+F26+G26</f>
        <v>10550000</v>
      </c>
      <c r="K26" s="157">
        <f>J26*H26*I26</f>
        <v>400900000</v>
      </c>
      <c r="L26" s="160"/>
    </row>
    <row r="27" spans="1:12" ht="15.75" x14ac:dyDescent="0.25">
      <c r="A27" s="175">
        <v>2</v>
      </c>
      <c r="B27" s="176" t="s">
        <v>21</v>
      </c>
      <c r="C27" s="153" t="s">
        <v>22</v>
      </c>
      <c r="D27" s="197">
        <v>2</v>
      </c>
      <c r="E27" s="159">
        <v>43750</v>
      </c>
      <c r="F27" s="195"/>
      <c r="G27" s="159"/>
      <c r="H27" s="159">
        <v>1</v>
      </c>
      <c r="I27" s="159">
        <v>38</v>
      </c>
      <c r="J27" s="158">
        <f>D27*E27+F27+G27</f>
        <v>87500</v>
      </c>
      <c r="K27" s="159">
        <f>J27*H27*I27</f>
        <v>3325000</v>
      </c>
      <c r="L27" s="160"/>
    </row>
    <row r="28" spans="1:12" ht="15.75" x14ac:dyDescent="0.25">
      <c r="A28" s="175"/>
      <c r="B28" s="177"/>
      <c r="C28" s="153" t="s">
        <v>23</v>
      </c>
      <c r="D28" s="197">
        <v>1</v>
      </c>
      <c r="E28" s="159">
        <v>43750</v>
      </c>
      <c r="F28" s="195"/>
      <c r="G28" s="159"/>
      <c r="H28" s="159">
        <v>1</v>
      </c>
      <c r="I28" s="159">
        <v>38</v>
      </c>
      <c r="J28" s="158">
        <f>D28*E28+F28+G28</f>
        <v>43750</v>
      </c>
      <c r="K28" s="159">
        <f>J28*H28*I28</f>
        <v>1662500</v>
      </c>
      <c r="L28" s="160"/>
    </row>
    <row r="29" spans="1:12" ht="15.75" x14ac:dyDescent="0.25">
      <c r="A29" s="175"/>
      <c r="B29" s="178"/>
      <c r="C29" s="153" t="s">
        <v>122</v>
      </c>
      <c r="D29" s="197">
        <v>0.5</v>
      </c>
      <c r="E29" s="159">
        <v>43750</v>
      </c>
      <c r="F29" s="195"/>
      <c r="G29" s="159"/>
      <c r="H29" s="159">
        <v>1</v>
      </c>
      <c r="I29" s="159">
        <v>38</v>
      </c>
      <c r="J29" s="158">
        <f>D29*E29+F29+G29</f>
        <v>21875</v>
      </c>
      <c r="K29" s="159">
        <f>J29*H29*I29</f>
        <v>831250</v>
      </c>
      <c r="L29" s="160"/>
    </row>
    <row r="30" spans="1:12" ht="15.75" x14ac:dyDescent="0.25">
      <c r="A30" s="151">
        <v>3</v>
      </c>
      <c r="B30" s="179" t="s">
        <v>26</v>
      </c>
      <c r="C30" s="153"/>
      <c r="D30" s="197">
        <v>0</v>
      </c>
      <c r="E30" s="159">
        <v>43750</v>
      </c>
      <c r="F30" s="195"/>
      <c r="G30" s="159"/>
      <c r="H30" s="159">
        <v>1</v>
      </c>
      <c r="I30" s="159">
        <v>38</v>
      </c>
      <c r="J30" s="158">
        <f>D30*E30+F30+G30</f>
        <v>0</v>
      </c>
      <c r="K30" s="159">
        <f>J30*H30*I30</f>
        <v>0</v>
      </c>
      <c r="L30" s="160"/>
    </row>
    <row r="31" spans="1:12" ht="15.75" x14ac:dyDescent="0.25">
      <c r="A31" s="180">
        <v>4</v>
      </c>
      <c r="B31" s="176" t="s">
        <v>35</v>
      </c>
      <c r="C31" s="153" t="s">
        <v>22</v>
      </c>
      <c r="D31" s="197">
        <v>2</v>
      </c>
      <c r="E31" s="159">
        <v>43750</v>
      </c>
      <c r="F31" s="195"/>
      <c r="G31" s="159"/>
      <c r="H31" s="159">
        <v>1</v>
      </c>
      <c r="I31" s="159">
        <v>38</v>
      </c>
      <c r="J31" s="158">
        <f>D31*E31+F31+G31</f>
        <v>87500</v>
      </c>
      <c r="K31" s="159">
        <f>J31*H31*I31</f>
        <v>3325000</v>
      </c>
      <c r="L31" s="160"/>
    </row>
    <row r="32" spans="1:12" ht="15.75" x14ac:dyDescent="0.25">
      <c r="A32" s="181"/>
      <c r="B32" s="177"/>
      <c r="C32" s="153" t="s">
        <v>23</v>
      </c>
      <c r="D32" s="197">
        <v>0.5</v>
      </c>
      <c r="E32" s="159">
        <v>43750</v>
      </c>
      <c r="F32" s="195"/>
      <c r="G32" s="159"/>
      <c r="H32" s="159">
        <v>1</v>
      </c>
      <c r="I32" s="159">
        <v>38</v>
      </c>
      <c r="J32" s="158">
        <f>D32*E32+F32+G32</f>
        <v>21875</v>
      </c>
      <c r="K32" s="159">
        <f>J32*H32*I32</f>
        <v>831250</v>
      </c>
      <c r="L32" s="160"/>
    </row>
    <row r="33" spans="1:12" ht="15.75" x14ac:dyDescent="0.25">
      <c r="A33" s="182"/>
      <c r="B33" s="177"/>
      <c r="C33" s="153" t="s">
        <v>122</v>
      </c>
      <c r="D33" s="197">
        <v>0</v>
      </c>
      <c r="E33" s="159">
        <v>43750</v>
      </c>
      <c r="F33" s="195"/>
      <c r="G33" s="159"/>
      <c r="H33" s="159">
        <v>1</v>
      </c>
      <c r="I33" s="159">
        <v>38</v>
      </c>
      <c r="J33" s="158">
        <f>D33*E33+F33+G33</f>
        <v>0</v>
      </c>
      <c r="K33" s="159">
        <f>J33*H33*I33</f>
        <v>0</v>
      </c>
      <c r="L33" s="160"/>
    </row>
    <row r="34" spans="1:12" ht="15.75" x14ac:dyDescent="0.25">
      <c r="A34" s="183"/>
      <c r="B34" s="154"/>
      <c r="C34" s="184" t="s">
        <v>37</v>
      </c>
      <c r="D34" s="200"/>
      <c r="E34" s="201"/>
      <c r="F34" s="195"/>
      <c r="G34" s="159">
        <f>SUM(G18:G33)</f>
        <v>150000</v>
      </c>
      <c r="H34" s="195"/>
      <c r="I34" s="195"/>
      <c r="J34" s="158">
        <f>SUM(J18:J33)</f>
        <v>11787500</v>
      </c>
      <c r="K34" s="158">
        <f>SUM(K18:K33)</f>
        <v>447925000</v>
      </c>
      <c r="L34" s="187"/>
    </row>
    <row r="35" spans="1:12" ht="15.75" x14ac:dyDescent="0.25">
      <c r="A35" s="202"/>
      <c r="B35" s="202"/>
      <c r="C35" s="203" t="s">
        <v>121</v>
      </c>
      <c r="D35" s="204"/>
      <c r="E35" s="204"/>
      <c r="F35" s="204"/>
      <c r="G35" s="204"/>
      <c r="H35" s="204"/>
      <c r="I35" s="204"/>
      <c r="J35" s="158">
        <v>11743750</v>
      </c>
      <c r="K35" s="192">
        <v>798575000</v>
      </c>
      <c r="L35" s="205"/>
    </row>
    <row r="36" spans="1:12" ht="15.75" x14ac:dyDescent="0.25">
      <c r="A36" s="202"/>
      <c r="B36" s="202"/>
      <c r="C36" s="203" t="s">
        <v>120</v>
      </c>
      <c r="D36" s="204"/>
      <c r="E36" s="204"/>
      <c r="F36" s="204"/>
      <c r="G36" s="204"/>
      <c r="H36" s="204"/>
      <c r="I36" s="204"/>
      <c r="J36" s="206">
        <f>J35-J34</f>
        <v>-43750</v>
      </c>
      <c r="K36" s="158">
        <f>K35-K34</f>
        <v>350650000</v>
      </c>
      <c r="L36" s="205"/>
    </row>
    <row r="37" spans="1:12" ht="15.75" x14ac:dyDescent="0.25">
      <c r="A37" s="207" t="s">
        <v>155</v>
      </c>
      <c r="B37" s="207"/>
      <c r="C37" s="208"/>
      <c r="D37" s="209"/>
      <c r="E37" s="209"/>
      <c r="F37" s="208"/>
      <c r="G37" s="208"/>
      <c r="H37" s="208"/>
      <c r="I37" s="208"/>
      <c r="J37" s="208"/>
      <c r="K37" s="208"/>
      <c r="L37" s="208"/>
    </row>
    <row r="38" spans="1:12" ht="94.5" x14ac:dyDescent="0.25">
      <c r="A38" s="145" t="s">
        <v>5</v>
      </c>
      <c r="B38" s="146" t="s">
        <v>6</v>
      </c>
      <c r="C38" s="146" t="s">
        <v>139</v>
      </c>
      <c r="D38" s="146" t="s">
        <v>138</v>
      </c>
      <c r="E38" s="146" t="s">
        <v>137</v>
      </c>
      <c r="F38" s="147" t="s">
        <v>136</v>
      </c>
      <c r="G38" s="148" t="s">
        <v>135</v>
      </c>
      <c r="H38" s="148" t="s">
        <v>134</v>
      </c>
      <c r="I38" s="148" t="s">
        <v>133</v>
      </c>
      <c r="J38" s="148" t="s">
        <v>132</v>
      </c>
      <c r="K38" s="149" t="s">
        <v>131</v>
      </c>
      <c r="L38" s="150" t="s">
        <v>16</v>
      </c>
    </row>
    <row r="39" spans="1:12" ht="15.75" x14ac:dyDescent="0.25">
      <c r="A39" s="151">
        <v>1</v>
      </c>
      <c r="B39" s="152" t="s">
        <v>17</v>
      </c>
      <c r="C39" s="153"/>
      <c r="D39" s="153"/>
      <c r="E39" s="194"/>
      <c r="F39" s="195"/>
      <c r="G39" s="159"/>
      <c r="H39" s="159"/>
      <c r="I39" s="159"/>
      <c r="J39" s="158"/>
      <c r="K39" s="159"/>
      <c r="L39" s="160"/>
    </row>
    <row r="40" spans="1:12" ht="141.75" x14ac:dyDescent="0.25">
      <c r="A40" s="161">
        <v>1.1000000000000001</v>
      </c>
      <c r="B40" s="196" t="s">
        <v>154</v>
      </c>
      <c r="C40" s="153" t="s">
        <v>145</v>
      </c>
      <c r="D40" s="197">
        <v>2</v>
      </c>
      <c r="E40" s="159">
        <v>43750</v>
      </c>
      <c r="F40" s="156"/>
      <c r="G40" s="157"/>
      <c r="H40" s="159">
        <v>1</v>
      </c>
      <c r="I40" s="159">
        <v>38</v>
      </c>
      <c r="J40" s="187">
        <f>D40*E40+F40+G40</f>
        <v>87500</v>
      </c>
      <c r="K40" s="157">
        <f>J40*H40*I40</f>
        <v>3325000</v>
      </c>
      <c r="L40" s="160"/>
    </row>
    <row r="41" spans="1:12" ht="94.5" x14ac:dyDescent="0.25">
      <c r="A41" s="164">
        <v>1.2</v>
      </c>
      <c r="B41" s="165" t="s">
        <v>153</v>
      </c>
      <c r="C41" s="166" t="s">
        <v>152</v>
      </c>
      <c r="D41" s="198">
        <v>3</v>
      </c>
      <c r="E41" s="199">
        <v>43750</v>
      </c>
      <c r="F41" s="169"/>
      <c r="G41" s="168">
        <v>50000</v>
      </c>
      <c r="H41" s="199">
        <v>1</v>
      </c>
      <c r="I41" s="159">
        <v>38</v>
      </c>
      <c r="J41" s="187">
        <f>D41*E41+F41+G41</f>
        <v>181250</v>
      </c>
      <c r="K41" s="157">
        <f>J41*H41*I41</f>
        <v>6887500</v>
      </c>
      <c r="L41" s="171"/>
    </row>
    <row r="42" spans="1:12" ht="126" x14ac:dyDescent="0.25">
      <c r="A42" s="161">
        <v>1.3</v>
      </c>
      <c r="B42" s="154" t="s">
        <v>151</v>
      </c>
      <c r="C42" s="153" t="s">
        <v>150</v>
      </c>
      <c r="D42" s="197">
        <v>10</v>
      </c>
      <c r="E42" s="159">
        <v>43750</v>
      </c>
      <c r="F42" s="156"/>
      <c r="G42" s="157">
        <v>50000</v>
      </c>
      <c r="H42" s="159">
        <v>1</v>
      </c>
      <c r="I42" s="159">
        <v>38</v>
      </c>
      <c r="J42" s="187">
        <f>D42*E42+F42+G42</f>
        <v>487500</v>
      </c>
      <c r="K42" s="157">
        <f>J42*H42*I42</f>
        <v>18525000</v>
      </c>
      <c r="L42" s="160"/>
    </row>
    <row r="43" spans="1:12" ht="189" x14ac:dyDescent="0.25">
      <c r="A43" s="161">
        <v>1.4</v>
      </c>
      <c r="B43" s="189" t="s">
        <v>149</v>
      </c>
      <c r="C43" s="153"/>
      <c r="D43" s="197">
        <v>5</v>
      </c>
      <c r="E43" s="159">
        <v>43750</v>
      </c>
      <c r="F43" s="156"/>
      <c r="G43" s="157">
        <v>50000</v>
      </c>
      <c r="H43" s="159">
        <v>1</v>
      </c>
      <c r="I43" s="159">
        <v>38</v>
      </c>
      <c r="J43" s="187">
        <f>D43*E43+F43+G43</f>
        <v>268750</v>
      </c>
      <c r="K43" s="157">
        <f>J43*H43*I43</f>
        <v>10212500</v>
      </c>
      <c r="L43" s="160"/>
    </row>
    <row r="44" spans="1:12" ht="15.75" x14ac:dyDescent="0.25">
      <c r="A44" s="175">
        <v>2</v>
      </c>
      <c r="B44" s="176" t="s">
        <v>21</v>
      </c>
      <c r="C44" s="153" t="s">
        <v>22</v>
      </c>
      <c r="D44" s="197">
        <v>2</v>
      </c>
      <c r="E44" s="159">
        <v>43750</v>
      </c>
      <c r="F44" s="195"/>
      <c r="G44" s="159"/>
      <c r="H44" s="159">
        <v>1</v>
      </c>
      <c r="I44" s="159">
        <v>38</v>
      </c>
      <c r="J44" s="158">
        <f>D44*E44+F44+G44</f>
        <v>87500</v>
      </c>
      <c r="K44" s="159">
        <f>J44*H44*I44</f>
        <v>3325000</v>
      </c>
      <c r="L44" s="160"/>
    </row>
    <row r="45" spans="1:12" ht="15.75" x14ac:dyDescent="0.25">
      <c r="A45" s="175"/>
      <c r="B45" s="177"/>
      <c r="C45" s="153" t="s">
        <v>23</v>
      </c>
      <c r="D45" s="197">
        <v>1</v>
      </c>
      <c r="E45" s="159">
        <v>43750</v>
      </c>
      <c r="F45" s="195"/>
      <c r="G45" s="159"/>
      <c r="H45" s="159">
        <v>1</v>
      </c>
      <c r="I45" s="159">
        <v>38</v>
      </c>
      <c r="J45" s="158">
        <f>D45*E45+F45+G45</f>
        <v>43750</v>
      </c>
      <c r="K45" s="159">
        <f>J45*H45*I45</f>
        <v>1662500</v>
      </c>
      <c r="L45" s="160"/>
    </row>
    <row r="46" spans="1:12" ht="15.75" x14ac:dyDescent="0.25">
      <c r="A46" s="175"/>
      <c r="B46" s="178"/>
      <c r="C46" s="153" t="s">
        <v>122</v>
      </c>
      <c r="D46" s="197">
        <v>0.5</v>
      </c>
      <c r="E46" s="159">
        <v>43750</v>
      </c>
      <c r="F46" s="195"/>
      <c r="G46" s="159"/>
      <c r="H46" s="159">
        <v>1</v>
      </c>
      <c r="I46" s="159">
        <v>38</v>
      </c>
      <c r="J46" s="158">
        <f>D46*E46+F46+G46</f>
        <v>21875</v>
      </c>
      <c r="K46" s="159">
        <f>J46*H46*I46</f>
        <v>831250</v>
      </c>
      <c r="L46" s="160"/>
    </row>
    <row r="47" spans="1:12" ht="15.75" x14ac:dyDescent="0.25">
      <c r="A47" s="151">
        <v>3</v>
      </c>
      <c r="B47" s="179" t="s">
        <v>26</v>
      </c>
      <c r="C47" s="153"/>
      <c r="D47" s="197">
        <v>0</v>
      </c>
      <c r="E47" s="159">
        <v>43750</v>
      </c>
      <c r="F47" s="195"/>
      <c r="G47" s="159"/>
      <c r="H47" s="159">
        <v>1</v>
      </c>
      <c r="I47" s="159">
        <v>38</v>
      </c>
      <c r="J47" s="158">
        <f>D47*E47+F47+G47</f>
        <v>0</v>
      </c>
      <c r="K47" s="159">
        <f>J47*H47*I47</f>
        <v>0</v>
      </c>
      <c r="L47" s="160"/>
    </row>
    <row r="48" spans="1:12" ht="15.75" x14ac:dyDescent="0.25">
      <c r="A48" s="180">
        <v>4</v>
      </c>
      <c r="B48" s="176" t="s">
        <v>35</v>
      </c>
      <c r="C48" s="153" t="s">
        <v>22</v>
      </c>
      <c r="D48" s="197">
        <v>2</v>
      </c>
      <c r="E48" s="159">
        <v>43750</v>
      </c>
      <c r="F48" s="195"/>
      <c r="G48" s="159"/>
      <c r="H48" s="159">
        <v>1</v>
      </c>
      <c r="I48" s="159">
        <v>38</v>
      </c>
      <c r="J48" s="158">
        <f>D48*E48+F48+G48</f>
        <v>87500</v>
      </c>
      <c r="K48" s="159">
        <f>J48*H48*I48</f>
        <v>3325000</v>
      </c>
      <c r="L48" s="160"/>
    </row>
    <row r="49" spans="1:12" ht="15.75" x14ac:dyDescent="0.25">
      <c r="A49" s="181"/>
      <c r="B49" s="177"/>
      <c r="C49" s="153" t="s">
        <v>23</v>
      </c>
      <c r="D49" s="197">
        <v>0.5</v>
      </c>
      <c r="E49" s="159">
        <v>43750</v>
      </c>
      <c r="F49" s="195"/>
      <c r="G49" s="159"/>
      <c r="H49" s="159">
        <v>1</v>
      </c>
      <c r="I49" s="159">
        <v>38</v>
      </c>
      <c r="J49" s="158">
        <f>D49*E49+F49+G49</f>
        <v>21875</v>
      </c>
      <c r="K49" s="159">
        <f>J49*H49*I49</f>
        <v>831250</v>
      </c>
      <c r="L49" s="160"/>
    </row>
    <row r="50" spans="1:12" ht="15.75" x14ac:dyDescent="0.25">
      <c r="A50" s="182"/>
      <c r="B50" s="177"/>
      <c r="C50" s="153" t="s">
        <v>122</v>
      </c>
      <c r="D50" s="197">
        <v>0</v>
      </c>
      <c r="E50" s="159">
        <v>43750</v>
      </c>
      <c r="F50" s="195"/>
      <c r="G50" s="159"/>
      <c r="H50" s="159">
        <v>1</v>
      </c>
      <c r="I50" s="159">
        <v>38</v>
      </c>
      <c r="J50" s="158">
        <f>D50*E50+F50+G50</f>
        <v>0</v>
      </c>
      <c r="K50" s="159">
        <f>J50*H50*I50</f>
        <v>0</v>
      </c>
      <c r="L50" s="160"/>
    </row>
    <row r="51" spans="1:12" ht="15.75" x14ac:dyDescent="0.25">
      <c r="A51" s="183"/>
      <c r="B51" s="154"/>
      <c r="C51" s="184" t="s">
        <v>37</v>
      </c>
      <c r="D51" s="200"/>
      <c r="E51" s="201"/>
      <c r="F51" s="195"/>
      <c r="G51" s="159">
        <f>SUM(G37:G50)</f>
        <v>150000</v>
      </c>
      <c r="H51" s="195"/>
      <c r="I51" s="195"/>
      <c r="J51" s="158">
        <f>SUM(J37:J50)</f>
        <v>1287500</v>
      </c>
      <c r="K51" s="158">
        <f>SUM(K37:K50)</f>
        <v>48925000</v>
      </c>
      <c r="L51" s="187"/>
    </row>
    <row r="52" spans="1:12" ht="15.75" x14ac:dyDescent="0.25">
      <c r="A52" s="202"/>
      <c r="B52" s="202"/>
      <c r="C52" s="203" t="s">
        <v>121</v>
      </c>
      <c r="D52" s="204"/>
      <c r="E52" s="204"/>
      <c r="F52" s="204"/>
      <c r="G52" s="204"/>
      <c r="H52" s="204"/>
      <c r="I52" s="204"/>
      <c r="J52" s="158">
        <v>11743750</v>
      </c>
      <c r="K52" s="192">
        <v>798575000</v>
      </c>
      <c r="L52" s="205"/>
    </row>
    <row r="53" spans="1:12" ht="15.75" x14ac:dyDescent="0.25">
      <c r="A53" s="154"/>
      <c r="B53" s="154"/>
      <c r="C53" s="190" t="s">
        <v>120</v>
      </c>
      <c r="D53" s="191"/>
      <c r="E53" s="191"/>
      <c r="F53" s="191"/>
      <c r="G53" s="191"/>
      <c r="H53" s="191"/>
      <c r="I53" s="191"/>
      <c r="J53" s="158">
        <f>J52-J51</f>
        <v>10456250</v>
      </c>
      <c r="K53" s="158">
        <f>K52-K51</f>
        <v>749650000</v>
      </c>
      <c r="L53" s="193"/>
    </row>
    <row r="56" spans="1:12" ht="18.75" x14ac:dyDescent="0.3">
      <c r="A56" s="71" t="s">
        <v>119</v>
      </c>
      <c r="B56" s="71"/>
      <c r="C56" s="71"/>
      <c r="D56" s="71"/>
      <c r="E56" s="71"/>
      <c r="F56" s="71"/>
      <c r="G56" s="71"/>
      <c r="H56" s="71"/>
      <c r="I56" s="71"/>
      <c r="J56" s="69"/>
    </row>
    <row r="57" spans="1:12" x14ac:dyDescent="0.25">
      <c r="A57" s="68"/>
      <c r="B57" s="68"/>
      <c r="C57" s="68"/>
      <c r="D57" s="68"/>
      <c r="E57" s="68"/>
      <c r="F57" s="68"/>
      <c r="G57" s="68"/>
      <c r="H57" s="68"/>
      <c r="I57" s="68"/>
      <c r="J57" s="69"/>
    </row>
    <row r="58" spans="1:12" x14ac:dyDescent="0.25">
      <c r="A58" s="68"/>
      <c r="B58" s="68"/>
      <c r="C58" s="68"/>
      <c r="D58" s="68"/>
      <c r="E58" s="68"/>
      <c r="F58" s="68"/>
      <c r="G58" s="68"/>
      <c r="H58" s="68"/>
      <c r="I58" s="68"/>
      <c r="J58" s="69"/>
    </row>
    <row r="59" spans="1:12" x14ac:dyDescent="0.25">
      <c r="A59" s="68"/>
      <c r="B59" s="68"/>
      <c r="C59" s="68"/>
      <c r="D59" s="68"/>
      <c r="E59" s="68"/>
      <c r="F59" s="68"/>
      <c r="G59" s="68"/>
      <c r="H59" s="68"/>
      <c r="I59" s="68"/>
      <c r="J59" s="69"/>
    </row>
    <row r="60" spans="1:12" x14ac:dyDescent="0.25">
      <c r="A60" s="68"/>
      <c r="B60" s="68"/>
      <c r="C60" s="68"/>
      <c r="D60" s="68"/>
      <c r="E60" s="68"/>
      <c r="F60" s="68"/>
      <c r="G60" s="68"/>
      <c r="H60" s="68"/>
      <c r="I60" s="68"/>
      <c r="J60" s="69"/>
    </row>
    <row r="61" spans="1:12" x14ac:dyDescent="0.25">
      <c r="A61" s="68"/>
      <c r="B61" s="68"/>
      <c r="C61" s="68"/>
      <c r="D61" s="68"/>
      <c r="E61" s="68"/>
      <c r="F61" s="68"/>
      <c r="G61" s="68"/>
      <c r="H61" s="68"/>
      <c r="I61" s="68"/>
      <c r="J61" s="69"/>
    </row>
    <row r="62" spans="1:12" x14ac:dyDescent="0.25">
      <c r="A62" s="68"/>
      <c r="B62" s="68"/>
      <c r="C62" s="68"/>
      <c r="D62" s="68"/>
      <c r="E62" s="68"/>
      <c r="F62" s="68"/>
      <c r="G62" s="68"/>
      <c r="H62" s="68"/>
      <c r="I62" s="68"/>
      <c r="J62" s="69"/>
    </row>
    <row r="63" spans="1:12" x14ac:dyDescent="0.25">
      <c r="A63" s="68"/>
      <c r="B63" s="68"/>
      <c r="C63" s="68"/>
      <c r="D63" s="68"/>
      <c r="E63" s="68"/>
      <c r="F63" s="68"/>
      <c r="G63" s="68"/>
      <c r="H63" s="68"/>
      <c r="I63" s="68"/>
      <c r="J63" s="69"/>
    </row>
    <row r="64" spans="1:12" x14ac:dyDescent="0.25">
      <c r="A64" s="68"/>
      <c r="B64" s="68"/>
      <c r="C64" s="68"/>
      <c r="D64" s="68"/>
      <c r="E64" s="68"/>
      <c r="F64" s="68"/>
      <c r="G64" s="68"/>
      <c r="H64" s="68"/>
      <c r="I64" s="68"/>
      <c r="J64" s="69"/>
    </row>
    <row r="65" spans="1:10" x14ac:dyDescent="0.25">
      <c r="A65" s="68"/>
      <c r="B65" s="68"/>
      <c r="C65" s="68"/>
      <c r="D65" s="68"/>
      <c r="E65" s="68"/>
      <c r="F65" s="68"/>
      <c r="G65" s="68"/>
      <c r="H65" s="68"/>
      <c r="I65" s="68"/>
      <c r="J65" s="69"/>
    </row>
    <row r="66" spans="1:10" x14ac:dyDescent="0.25">
      <c r="A66" s="68"/>
      <c r="B66" s="68"/>
      <c r="C66" s="68"/>
      <c r="D66" s="68"/>
      <c r="E66" s="68"/>
      <c r="F66" s="68"/>
      <c r="G66" s="68"/>
      <c r="H66" s="68"/>
      <c r="I66" s="68"/>
      <c r="J66" s="69"/>
    </row>
    <row r="67" spans="1:10" x14ac:dyDescent="0.25">
      <c r="A67" s="68"/>
      <c r="B67" s="68"/>
      <c r="C67" s="68"/>
      <c r="D67" s="68"/>
      <c r="E67" s="68"/>
      <c r="F67" s="68"/>
      <c r="G67" s="68"/>
      <c r="H67" s="68"/>
      <c r="I67" s="68"/>
      <c r="J67" s="69"/>
    </row>
    <row r="68" spans="1:10" x14ac:dyDescent="0.25">
      <c r="A68" s="68"/>
      <c r="B68" s="68"/>
      <c r="C68" s="68"/>
      <c r="D68" s="68"/>
      <c r="E68" s="68"/>
      <c r="F68" s="68"/>
      <c r="G68" s="68"/>
      <c r="H68" s="68"/>
      <c r="I68" s="68"/>
      <c r="J68" s="69"/>
    </row>
    <row r="69" spans="1:10" x14ac:dyDescent="0.25">
      <c r="A69" s="68"/>
      <c r="B69" s="68"/>
      <c r="C69" s="68"/>
      <c r="D69" s="68"/>
      <c r="E69" s="68"/>
      <c r="F69" s="68"/>
      <c r="G69" s="68"/>
      <c r="H69" s="68"/>
      <c r="I69" s="68"/>
      <c r="J69" s="69"/>
    </row>
    <row r="70" spans="1:10" x14ac:dyDescent="0.25">
      <c r="A70" s="68"/>
      <c r="B70" s="68"/>
      <c r="C70" s="68"/>
      <c r="D70" s="68"/>
      <c r="E70" s="68"/>
      <c r="F70" s="68"/>
      <c r="G70" s="68"/>
      <c r="H70" s="68"/>
      <c r="I70" s="68"/>
      <c r="J70" s="69"/>
    </row>
    <row r="71" spans="1:10" x14ac:dyDescent="0.25">
      <c r="A71" s="68"/>
      <c r="B71" s="68"/>
      <c r="C71" s="68"/>
      <c r="D71" s="68"/>
      <c r="E71" s="68"/>
      <c r="F71" s="68"/>
      <c r="G71" s="68"/>
      <c r="H71" s="68"/>
      <c r="I71" s="68"/>
      <c r="J71" s="69"/>
    </row>
    <row r="72" spans="1:10" x14ac:dyDescent="0.25">
      <c r="A72" s="68"/>
      <c r="B72" s="68"/>
      <c r="C72" s="68"/>
      <c r="D72" s="68"/>
      <c r="E72" s="68"/>
      <c r="F72" s="68"/>
      <c r="G72" s="68"/>
      <c r="H72" s="68"/>
      <c r="I72" s="68"/>
      <c r="J72" s="69"/>
    </row>
    <row r="73" spans="1:10" x14ac:dyDescent="0.25">
      <c r="A73" s="68"/>
      <c r="B73" s="68"/>
      <c r="C73" s="68"/>
      <c r="D73" s="68"/>
      <c r="E73" s="68"/>
      <c r="F73" s="68"/>
      <c r="G73" s="68"/>
      <c r="H73" s="68"/>
      <c r="I73" s="68"/>
      <c r="J73" s="69"/>
    </row>
    <row r="74" spans="1:10" x14ac:dyDescent="0.25">
      <c r="A74" s="68"/>
      <c r="B74" s="68"/>
      <c r="C74" s="68"/>
      <c r="D74" s="68"/>
      <c r="E74" s="68"/>
      <c r="F74" s="68"/>
      <c r="G74" s="68"/>
      <c r="H74" s="68"/>
      <c r="I74" s="68"/>
      <c r="J74" s="69"/>
    </row>
    <row r="75" spans="1:10" x14ac:dyDescent="0.25">
      <c r="A75" s="68"/>
      <c r="B75" s="68"/>
      <c r="C75" s="68"/>
      <c r="D75" s="68"/>
      <c r="E75" s="68"/>
      <c r="F75" s="68"/>
      <c r="G75" s="68"/>
      <c r="H75" s="68"/>
      <c r="I75" s="68"/>
      <c r="J75" s="69"/>
    </row>
    <row r="76" spans="1:10" x14ac:dyDescent="0.25">
      <c r="A76" s="70"/>
      <c r="B76" s="70"/>
      <c r="C76" s="69"/>
      <c r="D76" s="69"/>
      <c r="E76" s="69"/>
      <c r="F76" s="69"/>
      <c r="G76" s="69"/>
      <c r="H76" s="69"/>
      <c r="I76" s="69"/>
      <c r="J76" s="69"/>
    </row>
    <row r="77" spans="1:10" x14ac:dyDescent="0.25">
      <c r="A77" s="69"/>
      <c r="B77" s="69"/>
      <c r="C77" s="69"/>
      <c r="D77" s="69"/>
      <c r="E77" s="69"/>
      <c r="F77" s="69"/>
      <c r="G77" s="69"/>
      <c r="H77" s="69"/>
      <c r="I77" s="69"/>
      <c r="J77" s="69"/>
    </row>
    <row r="78" spans="1:10" x14ac:dyDescent="0.25">
      <c r="A78" s="69"/>
      <c r="B78" s="69"/>
      <c r="C78" s="69"/>
      <c r="D78" s="69"/>
      <c r="E78" s="69"/>
      <c r="F78" s="69"/>
      <c r="G78" s="69"/>
      <c r="H78" s="69"/>
      <c r="I78" s="69"/>
      <c r="J78" s="69"/>
    </row>
    <row r="79" spans="1:10" x14ac:dyDescent="0.25">
      <c r="A79" s="69"/>
      <c r="B79" s="69"/>
      <c r="C79" s="69"/>
      <c r="D79" s="69"/>
      <c r="E79" s="69"/>
      <c r="F79" s="69"/>
      <c r="G79" s="69"/>
      <c r="H79" s="69"/>
      <c r="I79" s="69"/>
      <c r="J79" s="69"/>
    </row>
    <row r="80" spans="1:10" x14ac:dyDescent="0.25">
      <c r="A80" s="69"/>
      <c r="B80" s="69"/>
      <c r="C80" s="69"/>
      <c r="D80" s="69"/>
      <c r="E80" s="69"/>
      <c r="F80" s="69"/>
      <c r="G80" s="69"/>
      <c r="H80" s="69"/>
      <c r="I80" s="69"/>
      <c r="J80" s="69"/>
    </row>
    <row r="81" spans="1:10" x14ac:dyDescent="0.25">
      <c r="A81" s="69"/>
      <c r="B81" s="69"/>
      <c r="C81" s="69"/>
      <c r="D81" s="69"/>
      <c r="E81" s="69"/>
      <c r="F81" s="69"/>
      <c r="G81" s="69"/>
      <c r="H81" s="69"/>
      <c r="I81" s="69"/>
      <c r="J81" s="69"/>
    </row>
    <row r="82" spans="1:10" x14ac:dyDescent="0.25">
      <c r="A82" s="69"/>
      <c r="B82" s="69"/>
      <c r="C82" s="69"/>
      <c r="D82" s="69"/>
      <c r="E82" s="69"/>
      <c r="F82" s="69"/>
      <c r="G82" s="69"/>
      <c r="H82" s="69"/>
      <c r="I82" s="69"/>
      <c r="J82" s="69"/>
    </row>
    <row r="83" spans="1:10" x14ac:dyDescent="0.25">
      <c r="A83" s="69"/>
      <c r="B83" s="69"/>
      <c r="C83" s="69"/>
      <c r="D83" s="69"/>
      <c r="E83" s="69"/>
      <c r="F83" s="69"/>
      <c r="G83" s="69"/>
      <c r="H83" s="69"/>
      <c r="I83" s="69"/>
      <c r="J83" s="69"/>
    </row>
    <row r="84" spans="1:10" x14ac:dyDescent="0.25">
      <c r="A84" s="68"/>
      <c r="B84" s="68"/>
      <c r="C84" s="68"/>
      <c r="D84" s="68"/>
      <c r="E84" s="68"/>
      <c r="F84" s="68"/>
      <c r="G84" s="68"/>
      <c r="H84" s="68"/>
      <c r="I84" s="68"/>
      <c r="J84" s="69"/>
    </row>
    <row r="85" spans="1:10" x14ac:dyDescent="0.25">
      <c r="A85" s="68"/>
      <c r="B85" s="68"/>
      <c r="C85" s="68"/>
      <c r="D85" s="68"/>
      <c r="E85" s="68"/>
      <c r="F85" s="68"/>
      <c r="G85" s="68"/>
      <c r="H85" s="68"/>
      <c r="I85" s="68"/>
      <c r="J85" s="69"/>
    </row>
    <row r="86" spans="1:10" x14ac:dyDescent="0.25">
      <c r="A86" s="68"/>
      <c r="B86" s="68"/>
      <c r="C86" s="68"/>
      <c r="D86" s="68"/>
      <c r="E86" s="68"/>
      <c r="F86" s="68"/>
      <c r="G86" s="68"/>
      <c r="H86" s="68"/>
      <c r="I86" s="68"/>
      <c r="J86" s="69"/>
    </row>
    <row r="87" spans="1:10" x14ac:dyDescent="0.25">
      <c r="A87" s="68"/>
      <c r="B87" s="68"/>
      <c r="C87" s="68"/>
      <c r="D87" s="68"/>
      <c r="E87" s="68"/>
      <c r="F87" s="68"/>
      <c r="G87" s="68"/>
      <c r="H87" s="68"/>
      <c r="I87" s="68"/>
      <c r="J87" s="69"/>
    </row>
    <row r="88" spans="1:10" x14ac:dyDescent="0.25">
      <c r="A88" s="68"/>
      <c r="B88" s="68"/>
      <c r="C88" s="68"/>
      <c r="D88" s="68"/>
      <c r="E88" s="68"/>
      <c r="F88" s="68"/>
      <c r="G88" s="68"/>
      <c r="H88" s="68"/>
      <c r="I88" s="68"/>
      <c r="J88" s="69"/>
    </row>
    <row r="89" spans="1:10" x14ac:dyDescent="0.25">
      <c r="A89" s="68"/>
      <c r="B89" s="68"/>
      <c r="C89" s="68"/>
      <c r="D89" s="68"/>
      <c r="E89" s="68"/>
      <c r="F89" s="68"/>
      <c r="G89" s="68"/>
      <c r="H89" s="68"/>
      <c r="I89" s="68"/>
      <c r="J89" s="69"/>
    </row>
  </sheetData>
  <mergeCells count="23">
    <mergeCell ref="A19:L19"/>
    <mergeCell ref="A27:A29"/>
    <mergeCell ref="B27:B29"/>
    <mergeCell ref="A31:A33"/>
    <mergeCell ref="B31:B33"/>
    <mergeCell ref="A1:L1"/>
    <mergeCell ref="A2:L2"/>
    <mergeCell ref="C17:I17"/>
    <mergeCell ref="C18:I18"/>
    <mergeCell ref="A9:A11"/>
    <mergeCell ref="B9:B11"/>
    <mergeCell ref="A13:A15"/>
    <mergeCell ref="B13:B15"/>
    <mergeCell ref="C52:I52"/>
    <mergeCell ref="C53:I53"/>
    <mergeCell ref="A20:L20"/>
    <mergeCell ref="A56:I56"/>
    <mergeCell ref="C35:I35"/>
    <mergeCell ref="C36:I36"/>
    <mergeCell ref="A44:A46"/>
    <mergeCell ref="B44:B46"/>
    <mergeCell ref="A48:A50"/>
    <mergeCell ref="B48:B5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B4D8-EF85-4EC0-A777-21CE9F1FB6E4}">
  <dimension ref="A1:L67"/>
  <sheetViews>
    <sheetView topLeftCell="A22" zoomScaleNormal="100" workbookViewId="0">
      <selection activeCell="L31" sqref="A3:L31"/>
    </sheetView>
  </sheetViews>
  <sheetFormatPr defaultRowHeight="15" x14ac:dyDescent="0.25"/>
  <cols>
    <col min="1" max="1" width="6.7109375" customWidth="1"/>
    <col min="2" max="2" width="49.7109375" customWidth="1"/>
    <col min="3" max="3" width="13.85546875" customWidth="1"/>
    <col min="4" max="4" width="7.5703125" customWidth="1"/>
    <col min="6" max="6" width="12.28515625" customWidth="1"/>
    <col min="10" max="10" width="11.7109375" style="67" customWidth="1"/>
    <col min="11" max="11" width="16.28515625" style="67" customWidth="1"/>
    <col min="12" max="12" width="10.7109375" customWidth="1"/>
  </cols>
  <sheetData>
    <row r="1" spans="1:12" ht="22.5" customHeight="1" x14ac:dyDescent="0.25">
      <c r="A1" s="143" t="s">
        <v>175</v>
      </c>
      <c r="B1" s="143"/>
      <c r="C1" s="143"/>
      <c r="D1" s="143"/>
      <c r="E1" s="143"/>
      <c r="F1" s="143"/>
      <c r="G1" s="143"/>
      <c r="H1" s="143"/>
      <c r="I1" s="143"/>
      <c r="J1" s="143"/>
      <c r="K1" s="143"/>
      <c r="L1" s="143"/>
    </row>
    <row r="2" spans="1:12" ht="24.75" customHeight="1" x14ac:dyDescent="0.25">
      <c r="A2" s="142" t="s">
        <v>147</v>
      </c>
      <c r="B2" s="142"/>
      <c r="C2" s="142"/>
      <c r="D2" s="142"/>
      <c r="E2" s="142"/>
      <c r="F2" s="142"/>
      <c r="G2" s="142"/>
      <c r="H2" s="142"/>
      <c r="I2" s="142"/>
      <c r="J2" s="142"/>
      <c r="K2" s="142"/>
      <c r="L2" s="142"/>
    </row>
    <row r="3" spans="1:12" ht="94.5" x14ac:dyDescent="0.25">
      <c r="A3" s="145" t="s">
        <v>5</v>
      </c>
      <c r="B3" s="146" t="s">
        <v>6</v>
      </c>
      <c r="C3" s="146" t="s">
        <v>139</v>
      </c>
      <c r="D3" s="146" t="s">
        <v>138</v>
      </c>
      <c r="E3" s="146" t="s">
        <v>137</v>
      </c>
      <c r="F3" s="147" t="s">
        <v>136</v>
      </c>
      <c r="G3" s="148" t="s">
        <v>135</v>
      </c>
      <c r="H3" s="148" t="s">
        <v>134</v>
      </c>
      <c r="I3" s="148" t="s">
        <v>133</v>
      </c>
      <c r="J3" s="148" t="s">
        <v>132</v>
      </c>
      <c r="K3" s="149" t="s">
        <v>131</v>
      </c>
      <c r="L3" s="150" t="s">
        <v>16</v>
      </c>
    </row>
    <row r="4" spans="1:12" ht="24" customHeight="1" x14ac:dyDescent="0.25">
      <c r="A4" s="151">
        <v>1</v>
      </c>
      <c r="B4" s="152" t="s">
        <v>17</v>
      </c>
      <c r="C4" s="153"/>
      <c r="D4" s="154"/>
      <c r="E4" s="155"/>
      <c r="F4" s="156"/>
      <c r="G4" s="157"/>
      <c r="H4" s="157"/>
      <c r="I4" s="157"/>
      <c r="J4" s="158"/>
      <c r="K4" s="159"/>
      <c r="L4" s="160"/>
    </row>
    <row r="5" spans="1:12" ht="60.75" customHeight="1" x14ac:dyDescent="0.25">
      <c r="A5" s="161">
        <v>1.1000000000000001</v>
      </c>
      <c r="B5" s="196" t="s">
        <v>174</v>
      </c>
      <c r="C5" s="153" t="s">
        <v>169</v>
      </c>
      <c r="D5" s="197">
        <v>2</v>
      </c>
      <c r="E5" s="159">
        <v>43750</v>
      </c>
      <c r="F5" s="195"/>
      <c r="G5" s="159"/>
      <c r="H5" s="159">
        <v>1</v>
      </c>
      <c r="I5" s="159">
        <v>68</v>
      </c>
      <c r="J5" s="158">
        <f>D5*E5+F5+G5</f>
        <v>87500</v>
      </c>
      <c r="K5" s="159">
        <f>J5*H5*I5</f>
        <v>5950000</v>
      </c>
      <c r="L5" s="160"/>
    </row>
    <row r="6" spans="1:12" ht="45.75" customHeight="1" x14ac:dyDescent="0.25">
      <c r="A6" s="164">
        <v>1.2</v>
      </c>
      <c r="B6" s="165" t="s">
        <v>173</v>
      </c>
      <c r="C6" s="166" t="s">
        <v>123</v>
      </c>
      <c r="D6" s="198">
        <v>1</v>
      </c>
      <c r="E6" s="199">
        <v>43750</v>
      </c>
      <c r="F6" s="210"/>
      <c r="G6" s="199">
        <v>500</v>
      </c>
      <c r="H6" s="199">
        <v>1</v>
      </c>
      <c r="I6" s="159">
        <v>68</v>
      </c>
      <c r="J6" s="158">
        <f>D6*E6+F6+G6</f>
        <v>44250</v>
      </c>
      <c r="K6" s="159">
        <f>J6*H6*I6</f>
        <v>3009000</v>
      </c>
      <c r="L6" s="171"/>
    </row>
    <row r="7" spans="1:12" ht="258.75" customHeight="1" x14ac:dyDescent="0.25">
      <c r="A7" s="161">
        <v>1.3</v>
      </c>
      <c r="B7" s="154" t="s">
        <v>172</v>
      </c>
      <c r="C7" s="153" t="s">
        <v>127</v>
      </c>
      <c r="D7" s="197">
        <v>240</v>
      </c>
      <c r="E7" s="159">
        <v>43750</v>
      </c>
      <c r="F7" s="195"/>
      <c r="G7" s="159"/>
      <c r="H7" s="159">
        <v>1</v>
      </c>
      <c r="I7" s="159">
        <v>68</v>
      </c>
      <c r="J7" s="158">
        <f>D7*E7+F7+G7</f>
        <v>10500000</v>
      </c>
      <c r="K7" s="159">
        <f>J7*H7*I7</f>
        <v>714000000</v>
      </c>
      <c r="L7" s="160"/>
    </row>
    <row r="8" spans="1:12" ht="94.5" x14ac:dyDescent="0.25">
      <c r="A8" s="161">
        <v>1.4</v>
      </c>
      <c r="B8" s="172" t="s">
        <v>171</v>
      </c>
      <c r="C8" s="153" t="s">
        <v>150</v>
      </c>
      <c r="D8" s="197">
        <v>1</v>
      </c>
      <c r="E8" s="159">
        <v>43750</v>
      </c>
      <c r="F8" s="195"/>
      <c r="G8" s="159">
        <v>5000</v>
      </c>
      <c r="H8" s="159">
        <v>1</v>
      </c>
      <c r="I8" s="159">
        <v>68</v>
      </c>
      <c r="J8" s="158">
        <f>D8*E8+F8+G8</f>
        <v>48750</v>
      </c>
      <c r="K8" s="159">
        <f>J8*H8*I8</f>
        <v>3315000</v>
      </c>
      <c r="L8" s="160"/>
    </row>
    <row r="9" spans="1:12" ht="24" customHeight="1" x14ac:dyDescent="0.25">
      <c r="A9" s="175">
        <v>2</v>
      </c>
      <c r="B9" s="176" t="s">
        <v>21</v>
      </c>
      <c r="C9" s="153" t="s">
        <v>22</v>
      </c>
      <c r="D9" s="163">
        <v>2</v>
      </c>
      <c r="E9" s="157">
        <v>43750</v>
      </c>
      <c r="F9" s="156"/>
      <c r="G9" s="157"/>
      <c r="H9" s="157">
        <v>1</v>
      </c>
      <c r="I9" s="159">
        <v>68</v>
      </c>
      <c r="J9" s="158">
        <v>87500</v>
      </c>
      <c r="K9" s="159">
        <f>J9*H9*I9</f>
        <v>5950000</v>
      </c>
      <c r="L9" s="160"/>
    </row>
    <row r="10" spans="1:12" ht="25.5" customHeight="1" x14ac:dyDescent="0.25">
      <c r="A10" s="175"/>
      <c r="B10" s="177"/>
      <c r="C10" s="153" t="s">
        <v>23</v>
      </c>
      <c r="D10" s="163">
        <v>1</v>
      </c>
      <c r="E10" s="157">
        <v>43750</v>
      </c>
      <c r="F10" s="156"/>
      <c r="G10" s="157"/>
      <c r="H10" s="157">
        <v>1</v>
      </c>
      <c r="I10" s="159">
        <v>68</v>
      </c>
      <c r="J10" s="158">
        <v>43750</v>
      </c>
      <c r="K10" s="159">
        <f>J10*H10*I10</f>
        <v>2975000</v>
      </c>
      <c r="L10" s="160"/>
    </row>
    <row r="11" spans="1:12" ht="27.75" customHeight="1" x14ac:dyDescent="0.25">
      <c r="A11" s="175"/>
      <c r="B11" s="178"/>
      <c r="C11" s="153" t="s">
        <v>122</v>
      </c>
      <c r="D11" s="163">
        <v>0.5</v>
      </c>
      <c r="E11" s="157">
        <v>43750</v>
      </c>
      <c r="F11" s="156"/>
      <c r="G11" s="157"/>
      <c r="H11" s="157">
        <v>1</v>
      </c>
      <c r="I11" s="159">
        <v>68</v>
      </c>
      <c r="J11" s="158">
        <v>21875</v>
      </c>
      <c r="K11" s="159">
        <f>J11*H11*I11</f>
        <v>1487500</v>
      </c>
      <c r="L11" s="160"/>
    </row>
    <row r="12" spans="1:12" ht="26.25" customHeight="1" x14ac:dyDescent="0.25">
      <c r="A12" s="151">
        <v>3</v>
      </c>
      <c r="B12" s="179" t="s">
        <v>26</v>
      </c>
      <c r="C12" s="153"/>
      <c r="D12" s="163">
        <v>0</v>
      </c>
      <c r="E12" s="157">
        <v>43750</v>
      </c>
      <c r="F12" s="156"/>
      <c r="G12" s="157"/>
      <c r="H12" s="157">
        <v>1</v>
      </c>
      <c r="I12" s="159">
        <v>68</v>
      </c>
      <c r="J12" s="158">
        <v>0</v>
      </c>
      <c r="K12" s="159">
        <f>J12*H12*I12</f>
        <v>0</v>
      </c>
      <c r="L12" s="160"/>
    </row>
    <row r="13" spans="1:12" ht="27" customHeight="1" x14ac:dyDescent="0.25">
      <c r="A13" s="180">
        <v>4</v>
      </c>
      <c r="B13" s="176" t="s">
        <v>35</v>
      </c>
      <c r="C13" s="153" t="s">
        <v>22</v>
      </c>
      <c r="D13" s="163">
        <v>2</v>
      </c>
      <c r="E13" s="157">
        <v>43750</v>
      </c>
      <c r="F13" s="156"/>
      <c r="G13" s="157"/>
      <c r="H13" s="157">
        <v>1</v>
      </c>
      <c r="I13" s="159">
        <v>68</v>
      </c>
      <c r="J13" s="158">
        <v>87500</v>
      </c>
      <c r="K13" s="159">
        <f>J13*H13*I13</f>
        <v>5950000</v>
      </c>
      <c r="L13" s="160"/>
    </row>
    <row r="14" spans="1:12" ht="24" customHeight="1" x14ac:dyDescent="0.25">
      <c r="A14" s="181"/>
      <c r="B14" s="177"/>
      <c r="C14" s="153" t="s">
        <v>23</v>
      </c>
      <c r="D14" s="163">
        <v>0.5</v>
      </c>
      <c r="E14" s="157">
        <v>43750</v>
      </c>
      <c r="F14" s="156"/>
      <c r="G14" s="157"/>
      <c r="H14" s="157">
        <v>1</v>
      </c>
      <c r="I14" s="159">
        <v>68</v>
      </c>
      <c r="J14" s="158">
        <v>21875</v>
      </c>
      <c r="K14" s="159">
        <f>J14*H14*I14</f>
        <v>1487500</v>
      </c>
      <c r="L14" s="160"/>
    </row>
    <row r="15" spans="1:12" ht="27.75" customHeight="1" x14ac:dyDescent="0.25">
      <c r="A15" s="182"/>
      <c r="B15" s="177"/>
      <c r="C15" s="153" t="s">
        <v>122</v>
      </c>
      <c r="D15" s="163">
        <v>0</v>
      </c>
      <c r="E15" s="157">
        <v>43750</v>
      </c>
      <c r="F15" s="156"/>
      <c r="G15" s="157"/>
      <c r="H15" s="157">
        <v>1</v>
      </c>
      <c r="I15" s="159">
        <v>68</v>
      </c>
      <c r="J15" s="158">
        <v>0</v>
      </c>
      <c r="K15" s="159">
        <f>J15*H15*I15</f>
        <v>0</v>
      </c>
      <c r="L15" s="160"/>
    </row>
    <row r="16" spans="1:12" ht="23.25" customHeight="1" x14ac:dyDescent="0.25">
      <c r="A16" s="183"/>
      <c r="B16" s="154"/>
      <c r="C16" s="184" t="s">
        <v>37</v>
      </c>
      <c r="D16" s="185"/>
      <c r="E16" s="186"/>
      <c r="F16" s="156"/>
      <c r="G16" s="157">
        <f>SUM(G1:G15)</f>
        <v>5500</v>
      </c>
      <c r="H16" s="156"/>
      <c r="I16" s="156"/>
      <c r="J16" s="158">
        <f>SUM(J1:J15)</f>
        <v>10943000</v>
      </c>
      <c r="K16" s="158">
        <f>SUM(K1:K15)</f>
        <v>744124000</v>
      </c>
      <c r="L16" s="187"/>
    </row>
    <row r="17" spans="1:12" ht="15.75" x14ac:dyDescent="0.25">
      <c r="A17" s="188" t="s">
        <v>140</v>
      </c>
      <c r="B17" s="188"/>
      <c r="C17" s="188"/>
      <c r="D17" s="188"/>
      <c r="E17" s="188"/>
      <c r="F17" s="188"/>
      <c r="G17" s="188"/>
      <c r="H17" s="188"/>
      <c r="I17" s="188"/>
      <c r="J17" s="188"/>
      <c r="K17" s="188"/>
      <c r="L17" s="188"/>
    </row>
    <row r="18" spans="1:12" ht="94.5" x14ac:dyDescent="0.25">
      <c r="A18" s="145" t="s">
        <v>5</v>
      </c>
      <c r="B18" s="146" t="s">
        <v>6</v>
      </c>
      <c r="C18" s="146" t="s">
        <v>139</v>
      </c>
      <c r="D18" s="146" t="s">
        <v>138</v>
      </c>
      <c r="E18" s="146" t="s">
        <v>137</v>
      </c>
      <c r="F18" s="147" t="s">
        <v>136</v>
      </c>
      <c r="G18" s="148" t="s">
        <v>135</v>
      </c>
      <c r="H18" s="148" t="s">
        <v>134</v>
      </c>
      <c r="I18" s="148" t="s">
        <v>133</v>
      </c>
      <c r="J18" s="148" t="s">
        <v>132</v>
      </c>
      <c r="K18" s="149" t="s">
        <v>131</v>
      </c>
      <c r="L18" s="150" t="s">
        <v>16</v>
      </c>
    </row>
    <row r="19" spans="1:12" ht="15.75" x14ac:dyDescent="0.25">
      <c r="A19" s="151">
        <v>1</v>
      </c>
      <c r="B19" s="152" t="s">
        <v>17</v>
      </c>
      <c r="C19" s="153"/>
      <c r="D19" s="154"/>
      <c r="E19" s="155"/>
      <c r="F19" s="156"/>
      <c r="G19" s="157"/>
      <c r="H19" s="157"/>
      <c r="I19" s="157"/>
      <c r="J19" s="158"/>
      <c r="K19" s="159"/>
      <c r="L19" s="160"/>
    </row>
    <row r="20" spans="1:12" ht="31.5" x14ac:dyDescent="0.25">
      <c r="A20" s="161">
        <v>1.1000000000000001</v>
      </c>
      <c r="B20" s="211" t="s">
        <v>170</v>
      </c>
      <c r="C20" s="153" t="s">
        <v>169</v>
      </c>
      <c r="D20" s="197">
        <v>3</v>
      </c>
      <c r="E20" s="159">
        <v>43750</v>
      </c>
      <c r="F20" s="195"/>
      <c r="G20" s="159"/>
      <c r="H20" s="159">
        <v>1</v>
      </c>
      <c r="I20" s="159">
        <v>38</v>
      </c>
      <c r="J20" s="158">
        <f>D20*E20+F20+G20</f>
        <v>131250</v>
      </c>
      <c r="K20" s="159">
        <f>J20*H20*I20</f>
        <v>4987500</v>
      </c>
      <c r="L20" s="160"/>
    </row>
    <row r="21" spans="1:12" ht="31.5" x14ac:dyDescent="0.25">
      <c r="A21" s="164">
        <v>1.2</v>
      </c>
      <c r="B21" s="165" t="s">
        <v>168</v>
      </c>
      <c r="C21" s="166" t="s">
        <v>127</v>
      </c>
      <c r="D21" s="198">
        <v>240</v>
      </c>
      <c r="E21" s="199">
        <v>43750</v>
      </c>
      <c r="F21" s="210"/>
      <c r="G21" s="199"/>
      <c r="H21" s="199">
        <v>1</v>
      </c>
      <c r="I21" s="159">
        <v>38</v>
      </c>
      <c r="J21" s="158">
        <f>D21*E21+F21+G21</f>
        <v>10500000</v>
      </c>
      <c r="K21" s="159">
        <f>J21*H21*I21</f>
        <v>399000000</v>
      </c>
      <c r="L21" s="171"/>
    </row>
    <row r="22" spans="1:12" ht="15.75" x14ac:dyDescent="0.25">
      <c r="A22" s="175">
        <v>2</v>
      </c>
      <c r="B22" s="176" t="s">
        <v>21</v>
      </c>
      <c r="C22" s="153" t="s">
        <v>22</v>
      </c>
      <c r="D22" s="197">
        <v>2</v>
      </c>
      <c r="E22" s="157">
        <v>43750</v>
      </c>
      <c r="F22" s="156"/>
      <c r="G22" s="157"/>
      <c r="H22" s="159">
        <v>1</v>
      </c>
      <c r="I22" s="159">
        <v>38</v>
      </c>
      <c r="J22" s="158">
        <v>87500</v>
      </c>
      <c r="K22" s="159">
        <f>J22*H22*I22</f>
        <v>3325000</v>
      </c>
      <c r="L22" s="160"/>
    </row>
    <row r="23" spans="1:12" ht="15.75" x14ac:dyDescent="0.25">
      <c r="A23" s="175"/>
      <c r="B23" s="177"/>
      <c r="C23" s="153" t="s">
        <v>23</v>
      </c>
      <c r="D23" s="197">
        <v>1</v>
      </c>
      <c r="E23" s="157">
        <v>43750</v>
      </c>
      <c r="F23" s="156"/>
      <c r="G23" s="157"/>
      <c r="H23" s="159">
        <v>1</v>
      </c>
      <c r="I23" s="159">
        <v>38</v>
      </c>
      <c r="J23" s="158">
        <v>43750</v>
      </c>
      <c r="K23" s="159">
        <f>J23*H23*I23</f>
        <v>1662500</v>
      </c>
      <c r="L23" s="160"/>
    </row>
    <row r="24" spans="1:12" ht="15.75" x14ac:dyDescent="0.25">
      <c r="A24" s="175"/>
      <c r="B24" s="178"/>
      <c r="C24" s="153" t="s">
        <v>122</v>
      </c>
      <c r="D24" s="197">
        <v>0.5</v>
      </c>
      <c r="E24" s="157">
        <v>43750</v>
      </c>
      <c r="F24" s="156"/>
      <c r="G24" s="157"/>
      <c r="H24" s="159">
        <v>1</v>
      </c>
      <c r="I24" s="159">
        <v>38</v>
      </c>
      <c r="J24" s="158">
        <v>21875</v>
      </c>
      <c r="K24" s="159">
        <f>J24*H24*I24</f>
        <v>831250</v>
      </c>
      <c r="L24" s="160"/>
    </row>
    <row r="25" spans="1:12" ht="15.75" x14ac:dyDescent="0.25">
      <c r="A25" s="151">
        <v>3</v>
      </c>
      <c r="B25" s="179" t="s">
        <v>26</v>
      </c>
      <c r="C25" s="153"/>
      <c r="D25" s="197">
        <v>0</v>
      </c>
      <c r="E25" s="157">
        <v>43750</v>
      </c>
      <c r="F25" s="156"/>
      <c r="G25" s="157"/>
      <c r="H25" s="159">
        <v>1</v>
      </c>
      <c r="I25" s="159">
        <v>38</v>
      </c>
      <c r="J25" s="158">
        <v>0</v>
      </c>
      <c r="K25" s="159">
        <f>J25*H25*I25</f>
        <v>0</v>
      </c>
      <c r="L25" s="160"/>
    </row>
    <row r="26" spans="1:12" ht="15.75" x14ac:dyDescent="0.25">
      <c r="A26" s="180">
        <v>4</v>
      </c>
      <c r="B26" s="176" t="s">
        <v>35</v>
      </c>
      <c r="C26" s="153" t="s">
        <v>22</v>
      </c>
      <c r="D26" s="197">
        <v>2</v>
      </c>
      <c r="E26" s="157">
        <v>43750</v>
      </c>
      <c r="F26" s="156"/>
      <c r="G26" s="157"/>
      <c r="H26" s="159">
        <v>1</v>
      </c>
      <c r="I26" s="159">
        <v>38</v>
      </c>
      <c r="J26" s="158">
        <v>87500</v>
      </c>
      <c r="K26" s="159">
        <f>J26*H26*I26</f>
        <v>3325000</v>
      </c>
      <c r="L26" s="160"/>
    </row>
    <row r="27" spans="1:12" ht="15.75" x14ac:dyDescent="0.25">
      <c r="A27" s="181"/>
      <c r="B27" s="177"/>
      <c r="C27" s="153" t="s">
        <v>23</v>
      </c>
      <c r="D27" s="197">
        <v>0.5</v>
      </c>
      <c r="E27" s="157">
        <v>43750</v>
      </c>
      <c r="F27" s="156"/>
      <c r="G27" s="157"/>
      <c r="H27" s="159">
        <v>1</v>
      </c>
      <c r="I27" s="159">
        <v>38</v>
      </c>
      <c r="J27" s="158">
        <v>21875</v>
      </c>
      <c r="K27" s="159">
        <f>J27*H27*I27</f>
        <v>831250</v>
      </c>
      <c r="L27" s="160"/>
    </row>
    <row r="28" spans="1:12" ht="15.75" x14ac:dyDescent="0.25">
      <c r="A28" s="182"/>
      <c r="B28" s="177"/>
      <c r="C28" s="153" t="s">
        <v>122</v>
      </c>
      <c r="D28" s="197">
        <v>0</v>
      </c>
      <c r="E28" s="157">
        <v>43750</v>
      </c>
      <c r="F28" s="156"/>
      <c r="G28" s="157"/>
      <c r="H28" s="159">
        <v>1</v>
      </c>
      <c r="I28" s="159">
        <v>38</v>
      </c>
      <c r="J28" s="158">
        <v>0</v>
      </c>
      <c r="K28" s="159">
        <f>J28*H28*I28</f>
        <v>0</v>
      </c>
      <c r="L28" s="160"/>
    </row>
    <row r="29" spans="1:12" ht="15.75" x14ac:dyDescent="0.25">
      <c r="A29" s="183"/>
      <c r="B29" s="154"/>
      <c r="C29" s="184" t="s">
        <v>37</v>
      </c>
      <c r="D29" s="185"/>
      <c r="E29" s="186"/>
      <c r="F29" s="156"/>
      <c r="G29" s="157">
        <f>SUM(G16:G28)</f>
        <v>5500</v>
      </c>
      <c r="H29" s="156"/>
      <c r="I29" s="156"/>
      <c r="J29" s="158">
        <f>SUM(J16:J28)</f>
        <v>21836750</v>
      </c>
      <c r="K29" s="158">
        <f>SUM(K16:K28)</f>
        <v>1158086500</v>
      </c>
      <c r="L29" s="187"/>
    </row>
    <row r="30" spans="1:12" ht="15.75" x14ac:dyDescent="0.25">
      <c r="A30" s="154"/>
      <c r="B30" s="154"/>
      <c r="C30" s="190" t="s">
        <v>121</v>
      </c>
      <c r="D30" s="191"/>
      <c r="E30" s="191"/>
      <c r="F30" s="191"/>
      <c r="G30" s="191"/>
      <c r="H30" s="191"/>
      <c r="I30" s="191"/>
      <c r="J30" s="158">
        <v>10943000</v>
      </c>
      <c r="K30" s="192">
        <v>744124000</v>
      </c>
      <c r="L30" s="193"/>
    </row>
    <row r="31" spans="1:12" ht="15.75" x14ac:dyDescent="0.25">
      <c r="A31" s="154"/>
      <c r="B31" s="154"/>
      <c r="C31" s="190" t="s">
        <v>120</v>
      </c>
      <c r="D31" s="191"/>
      <c r="E31" s="191"/>
      <c r="F31" s="191"/>
      <c r="G31" s="191"/>
      <c r="H31" s="191"/>
      <c r="I31" s="191"/>
      <c r="J31" s="158">
        <f>J30-J29</f>
        <v>-10893750</v>
      </c>
      <c r="K31" s="158">
        <f>K30-K29</f>
        <v>-413962500</v>
      </c>
      <c r="L31" s="193"/>
    </row>
    <row r="32" spans="1:12" ht="15.75" x14ac:dyDescent="0.25">
      <c r="A32" s="136"/>
      <c r="B32" s="136"/>
      <c r="C32" s="136"/>
      <c r="D32" s="136"/>
      <c r="E32" s="136"/>
      <c r="F32" s="136"/>
      <c r="G32" s="136"/>
      <c r="H32" s="136"/>
      <c r="I32" s="136"/>
      <c r="J32" s="137"/>
      <c r="K32" s="137"/>
      <c r="L32" s="136"/>
    </row>
    <row r="33" spans="1:12" ht="15.75" x14ac:dyDescent="0.25">
      <c r="A33" s="136"/>
      <c r="B33" s="136"/>
      <c r="C33" s="136"/>
      <c r="D33" s="136"/>
      <c r="E33" s="136"/>
      <c r="F33" s="136"/>
      <c r="G33" s="136"/>
      <c r="H33" s="136"/>
      <c r="I33" s="136"/>
      <c r="J33" s="137"/>
      <c r="K33" s="137"/>
      <c r="L33" s="136"/>
    </row>
    <row r="34" spans="1:12" ht="15.75" x14ac:dyDescent="0.25">
      <c r="A34" s="141" t="s">
        <v>119</v>
      </c>
      <c r="B34" s="141"/>
      <c r="C34" s="141"/>
      <c r="D34" s="141"/>
      <c r="E34" s="141"/>
      <c r="F34" s="141"/>
      <c r="G34" s="141"/>
      <c r="H34" s="141"/>
      <c r="I34" s="141"/>
      <c r="J34" s="138"/>
      <c r="K34" s="137"/>
      <c r="L34" s="136"/>
    </row>
    <row r="35" spans="1:12" ht="15.75" x14ac:dyDescent="0.25">
      <c r="A35" s="139"/>
      <c r="B35" s="139"/>
      <c r="C35" s="139"/>
      <c r="D35" s="139"/>
      <c r="E35" s="139"/>
      <c r="F35" s="139"/>
      <c r="G35" s="139"/>
      <c r="H35" s="139"/>
      <c r="I35" s="139"/>
      <c r="J35" s="138"/>
      <c r="K35" s="137"/>
      <c r="L35" s="136"/>
    </row>
    <row r="36" spans="1:12" ht="15.75" x14ac:dyDescent="0.25">
      <c r="A36" s="139"/>
      <c r="B36" s="139"/>
      <c r="C36" s="139"/>
      <c r="D36" s="139"/>
      <c r="E36" s="139"/>
      <c r="F36" s="139"/>
      <c r="G36" s="139"/>
      <c r="H36" s="139"/>
      <c r="I36" s="139"/>
      <c r="J36" s="138"/>
      <c r="K36" s="137"/>
      <c r="L36" s="136"/>
    </row>
    <row r="37" spans="1:12" ht="15.75" x14ac:dyDescent="0.25">
      <c r="A37" s="139"/>
      <c r="B37" s="139"/>
      <c r="C37" s="139"/>
      <c r="D37" s="139"/>
      <c r="E37" s="139"/>
      <c r="F37" s="139"/>
      <c r="G37" s="139"/>
      <c r="H37" s="139"/>
      <c r="I37" s="139"/>
      <c r="J37" s="138"/>
      <c r="K37" s="137"/>
      <c r="L37" s="136"/>
    </row>
    <row r="38" spans="1:12" ht="15.75" x14ac:dyDescent="0.25">
      <c r="A38" s="139"/>
      <c r="B38" s="139"/>
      <c r="C38" s="139"/>
      <c r="D38" s="139"/>
      <c r="E38" s="139"/>
      <c r="F38" s="139"/>
      <c r="G38" s="139"/>
      <c r="H38" s="139"/>
      <c r="I38" s="139"/>
      <c r="J38" s="138"/>
      <c r="K38" s="137"/>
      <c r="L38" s="136"/>
    </row>
    <row r="39" spans="1:12" ht="15.75" x14ac:dyDescent="0.25">
      <c r="A39" s="139"/>
      <c r="B39" s="139"/>
      <c r="C39" s="139"/>
      <c r="D39" s="139"/>
      <c r="E39" s="139"/>
      <c r="F39" s="139"/>
      <c r="G39" s="139"/>
      <c r="H39" s="139"/>
      <c r="I39" s="139"/>
      <c r="J39" s="138"/>
      <c r="K39" s="137"/>
      <c r="L39" s="136"/>
    </row>
    <row r="40" spans="1:12" ht="15.75" x14ac:dyDescent="0.25">
      <c r="A40" s="139"/>
      <c r="B40" s="139"/>
      <c r="C40" s="139"/>
      <c r="D40" s="139"/>
      <c r="E40" s="139"/>
      <c r="F40" s="139"/>
      <c r="G40" s="139"/>
      <c r="H40" s="139"/>
      <c r="I40" s="139"/>
      <c r="J40" s="138"/>
      <c r="K40" s="137"/>
      <c r="L40" s="136"/>
    </row>
    <row r="41" spans="1:12" ht="15.75" x14ac:dyDescent="0.25">
      <c r="A41" s="139"/>
      <c r="B41" s="139"/>
      <c r="C41" s="139"/>
      <c r="D41" s="139"/>
      <c r="E41" s="139"/>
      <c r="F41" s="139"/>
      <c r="G41" s="139"/>
      <c r="H41" s="139"/>
      <c r="I41" s="139"/>
      <c r="J41" s="138"/>
      <c r="K41" s="137"/>
      <c r="L41" s="136"/>
    </row>
    <row r="42" spans="1:12" ht="15.75" x14ac:dyDescent="0.25">
      <c r="A42" s="139"/>
      <c r="B42" s="139"/>
      <c r="C42" s="139"/>
      <c r="D42" s="139"/>
      <c r="E42" s="139"/>
      <c r="F42" s="139"/>
      <c r="G42" s="139"/>
      <c r="H42" s="139"/>
      <c r="I42" s="139"/>
      <c r="J42" s="138"/>
      <c r="K42" s="137"/>
      <c r="L42" s="136"/>
    </row>
    <row r="43" spans="1:12" ht="15.75" x14ac:dyDescent="0.25">
      <c r="A43" s="139"/>
      <c r="B43" s="139"/>
      <c r="C43" s="139"/>
      <c r="D43" s="139"/>
      <c r="E43" s="139"/>
      <c r="F43" s="139"/>
      <c r="G43" s="139"/>
      <c r="H43" s="139"/>
      <c r="I43" s="139"/>
      <c r="J43" s="138"/>
      <c r="K43" s="137"/>
      <c r="L43" s="136"/>
    </row>
    <row r="44" spans="1:12" ht="15.75" x14ac:dyDescent="0.25">
      <c r="A44" s="139"/>
      <c r="B44" s="139"/>
      <c r="C44" s="139"/>
      <c r="D44" s="139"/>
      <c r="E44" s="139"/>
      <c r="F44" s="139"/>
      <c r="G44" s="139"/>
      <c r="H44" s="139"/>
      <c r="I44" s="139"/>
      <c r="J44" s="138"/>
      <c r="K44" s="137"/>
      <c r="L44" s="136"/>
    </row>
    <row r="45" spans="1:12" ht="15.75" x14ac:dyDescent="0.25">
      <c r="A45" s="139"/>
      <c r="B45" s="139"/>
      <c r="C45" s="139"/>
      <c r="D45" s="139"/>
      <c r="E45" s="139"/>
      <c r="F45" s="139"/>
      <c r="G45" s="139"/>
      <c r="H45" s="139"/>
      <c r="I45" s="139"/>
      <c r="J45" s="138"/>
      <c r="K45" s="137"/>
      <c r="L45" s="136"/>
    </row>
    <row r="46" spans="1:12" ht="15.75" x14ac:dyDescent="0.25">
      <c r="A46" s="139"/>
      <c r="B46" s="139"/>
      <c r="C46" s="139"/>
      <c r="D46" s="139"/>
      <c r="E46" s="139"/>
      <c r="F46" s="139"/>
      <c r="G46" s="139"/>
      <c r="H46" s="139"/>
      <c r="I46" s="139"/>
      <c r="J46" s="138"/>
      <c r="K46" s="137"/>
      <c r="L46" s="136"/>
    </row>
    <row r="47" spans="1:12" ht="15.75" x14ac:dyDescent="0.25">
      <c r="A47" s="139"/>
      <c r="B47" s="139"/>
      <c r="C47" s="139"/>
      <c r="D47" s="139"/>
      <c r="E47" s="139"/>
      <c r="F47" s="139"/>
      <c r="G47" s="139"/>
      <c r="H47" s="139"/>
      <c r="I47" s="139"/>
      <c r="J47" s="138"/>
      <c r="K47" s="137"/>
      <c r="L47" s="136"/>
    </row>
    <row r="48" spans="1:12" ht="15.75" x14ac:dyDescent="0.25">
      <c r="A48" s="139"/>
      <c r="B48" s="139"/>
      <c r="C48" s="139"/>
      <c r="D48" s="139"/>
      <c r="E48" s="139"/>
      <c r="F48" s="139"/>
      <c r="G48" s="139"/>
      <c r="H48" s="139"/>
      <c r="I48" s="139"/>
      <c r="J48" s="138"/>
      <c r="K48" s="137"/>
      <c r="L48" s="136"/>
    </row>
    <row r="49" spans="1:12" ht="15.75" x14ac:dyDescent="0.25">
      <c r="A49" s="139"/>
      <c r="B49" s="139"/>
      <c r="C49" s="139"/>
      <c r="D49" s="139"/>
      <c r="E49" s="139"/>
      <c r="F49" s="139"/>
      <c r="G49" s="139"/>
      <c r="H49" s="139"/>
      <c r="I49" s="139"/>
      <c r="J49" s="138"/>
      <c r="K49" s="137"/>
      <c r="L49" s="136"/>
    </row>
    <row r="50" spans="1:12" ht="15.75" x14ac:dyDescent="0.25">
      <c r="A50" s="139"/>
      <c r="B50" s="139"/>
      <c r="C50" s="139"/>
      <c r="D50" s="139"/>
      <c r="E50" s="139"/>
      <c r="F50" s="139"/>
      <c r="G50" s="139"/>
      <c r="H50" s="139"/>
      <c r="I50" s="139"/>
      <c r="J50" s="138"/>
      <c r="K50" s="137"/>
      <c r="L50" s="136"/>
    </row>
    <row r="51" spans="1:12" ht="15.75" x14ac:dyDescent="0.25">
      <c r="A51" s="139"/>
      <c r="B51" s="139"/>
      <c r="C51" s="139"/>
      <c r="D51" s="139"/>
      <c r="E51" s="139"/>
      <c r="F51" s="139"/>
      <c r="G51" s="139"/>
      <c r="H51" s="139"/>
      <c r="I51" s="139"/>
      <c r="J51" s="138"/>
      <c r="K51" s="137"/>
      <c r="L51" s="136"/>
    </row>
    <row r="52" spans="1:12" ht="15.75" x14ac:dyDescent="0.25">
      <c r="A52" s="139"/>
      <c r="B52" s="139"/>
      <c r="C52" s="139"/>
      <c r="D52" s="139"/>
      <c r="E52" s="139"/>
      <c r="F52" s="139"/>
      <c r="G52" s="139"/>
      <c r="H52" s="139"/>
      <c r="I52" s="139"/>
      <c r="J52" s="138"/>
      <c r="K52" s="137"/>
      <c r="L52" s="136"/>
    </row>
    <row r="53" spans="1:12" ht="15.75" x14ac:dyDescent="0.25">
      <c r="A53" s="139"/>
      <c r="B53" s="139"/>
      <c r="C53" s="139"/>
      <c r="D53" s="139"/>
      <c r="E53" s="139"/>
      <c r="F53" s="139"/>
      <c r="G53" s="139"/>
      <c r="H53" s="139"/>
      <c r="I53" s="139"/>
      <c r="J53" s="138"/>
      <c r="K53" s="137"/>
      <c r="L53" s="136"/>
    </row>
    <row r="54" spans="1:12" ht="15.75" x14ac:dyDescent="0.25">
      <c r="A54" s="140"/>
      <c r="B54" s="140"/>
      <c r="C54" s="138"/>
      <c r="D54" s="138"/>
      <c r="E54" s="138"/>
      <c r="F54" s="138"/>
      <c r="G54" s="138"/>
      <c r="H54" s="138"/>
      <c r="I54" s="138"/>
      <c r="J54" s="138"/>
      <c r="K54" s="137"/>
      <c r="L54" s="136"/>
    </row>
    <row r="55" spans="1:12" ht="15.75" x14ac:dyDescent="0.25">
      <c r="A55" s="138"/>
      <c r="B55" s="138"/>
      <c r="C55" s="138"/>
      <c r="D55" s="138"/>
      <c r="E55" s="138"/>
      <c r="F55" s="138"/>
      <c r="G55" s="138"/>
      <c r="H55" s="138"/>
      <c r="I55" s="138"/>
      <c r="J55" s="138"/>
      <c r="K55" s="137"/>
      <c r="L55" s="136"/>
    </row>
    <row r="56" spans="1:12" ht="15.75" x14ac:dyDescent="0.25">
      <c r="A56" s="138"/>
      <c r="B56" s="138"/>
      <c r="C56" s="138"/>
      <c r="D56" s="138"/>
      <c r="E56" s="138"/>
      <c r="F56" s="138"/>
      <c r="G56" s="138"/>
      <c r="H56" s="138"/>
      <c r="I56" s="138"/>
      <c r="J56" s="138"/>
      <c r="K56" s="137"/>
      <c r="L56" s="136"/>
    </row>
    <row r="57" spans="1:12" ht="15.75" x14ac:dyDescent="0.25">
      <c r="A57" s="138"/>
      <c r="B57" s="138"/>
      <c r="C57" s="138"/>
      <c r="D57" s="138"/>
      <c r="E57" s="138"/>
      <c r="F57" s="138"/>
      <c r="G57" s="138"/>
      <c r="H57" s="138"/>
      <c r="I57" s="138"/>
      <c r="J57" s="138"/>
      <c r="K57" s="137"/>
      <c r="L57" s="136"/>
    </row>
    <row r="58" spans="1:12" ht="15.75" x14ac:dyDescent="0.25">
      <c r="A58" s="138"/>
      <c r="B58" s="138"/>
      <c r="C58" s="138"/>
      <c r="D58" s="138"/>
      <c r="E58" s="138"/>
      <c r="F58" s="138"/>
      <c r="G58" s="138"/>
      <c r="H58" s="138"/>
      <c r="I58" s="138"/>
      <c r="J58" s="138"/>
      <c r="K58" s="137"/>
      <c r="L58" s="136"/>
    </row>
    <row r="59" spans="1:12" ht="15.75" x14ac:dyDescent="0.25">
      <c r="A59" s="138"/>
      <c r="B59" s="138"/>
      <c r="C59" s="138"/>
      <c r="D59" s="138"/>
      <c r="E59" s="138"/>
      <c r="F59" s="138"/>
      <c r="G59" s="138"/>
      <c r="H59" s="138"/>
      <c r="I59" s="138"/>
      <c r="J59" s="138"/>
      <c r="K59" s="137"/>
      <c r="L59" s="136"/>
    </row>
    <row r="60" spans="1:12" ht="15.75" x14ac:dyDescent="0.25">
      <c r="A60" s="138"/>
      <c r="B60" s="138"/>
      <c r="C60" s="138"/>
      <c r="D60" s="138"/>
      <c r="E60" s="138"/>
      <c r="F60" s="138"/>
      <c r="G60" s="138"/>
      <c r="H60" s="138"/>
      <c r="I60" s="138"/>
      <c r="J60" s="138"/>
      <c r="K60" s="137"/>
      <c r="L60" s="136"/>
    </row>
    <row r="61" spans="1:12" ht="15.75" x14ac:dyDescent="0.25">
      <c r="A61" s="138"/>
      <c r="B61" s="138"/>
      <c r="C61" s="138"/>
      <c r="D61" s="138"/>
      <c r="E61" s="138"/>
      <c r="F61" s="138"/>
      <c r="G61" s="138"/>
      <c r="H61" s="138"/>
      <c r="I61" s="138"/>
      <c r="J61" s="138"/>
      <c r="K61" s="137"/>
      <c r="L61" s="136"/>
    </row>
    <row r="62" spans="1:12" ht="15.75" x14ac:dyDescent="0.25">
      <c r="A62" s="139"/>
      <c r="B62" s="139"/>
      <c r="C62" s="139"/>
      <c r="D62" s="139"/>
      <c r="E62" s="139"/>
      <c r="F62" s="139"/>
      <c r="G62" s="139"/>
      <c r="H62" s="139"/>
      <c r="I62" s="139"/>
      <c r="J62" s="138"/>
      <c r="K62" s="137"/>
      <c r="L62" s="136"/>
    </row>
    <row r="63" spans="1:12" ht="15.75" x14ac:dyDescent="0.25">
      <c r="A63" s="139"/>
      <c r="B63" s="139"/>
      <c r="C63" s="139"/>
      <c r="D63" s="139"/>
      <c r="E63" s="139"/>
      <c r="F63" s="139"/>
      <c r="G63" s="139"/>
      <c r="H63" s="139"/>
      <c r="I63" s="139"/>
      <c r="J63" s="138"/>
      <c r="K63" s="137"/>
      <c r="L63" s="136"/>
    </row>
    <row r="64" spans="1:12" ht="15.75" x14ac:dyDescent="0.25">
      <c r="A64" s="139"/>
      <c r="B64" s="139"/>
      <c r="C64" s="139"/>
      <c r="D64" s="139"/>
      <c r="E64" s="139"/>
      <c r="F64" s="139"/>
      <c r="G64" s="139"/>
      <c r="H64" s="139"/>
      <c r="I64" s="139"/>
      <c r="J64" s="138"/>
      <c r="K64" s="137"/>
      <c r="L64" s="136"/>
    </row>
    <row r="65" spans="1:12" ht="15.75" x14ac:dyDescent="0.25">
      <c r="A65" s="139"/>
      <c r="B65" s="139"/>
      <c r="C65" s="139"/>
      <c r="D65" s="139"/>
      <c r="E65" s="139"/>
      <c r="F65" s="139"/>
      <c r="G65" s="139"/>
      <c r="H65" s="139"/>
      <c r="I65" s="139"/>
      <c r="J65" s="138"/>
      <c r="K65" s="137"/>
      <c r="L65" s="136"/>
    </row>
    <row r="66" spans="1:12" ht="15.75" x14ac:dyDescent="0.25">
      <c r="A66" s="139"/>
      <c r="B66" s="139"/>
      <c r="C66" s="139"/>
      <c r="D66" s="139"/>
      <c r="E66" s="139"/>
      <c r="F66" s="139"/>
      <c r="G66" s="139"/>
      <c r="H66" s="139"/>
      <c r="I66" s="139"/>
      <c r="J66" s="138"/>
      <c r="K66" s="137"/>
      <c r="L66" s="136"/>
    </row>
    <row r="67" spans="1:12" ht="15.75" x14ac:dyDescent="0.25">
      <c r="A67" s="139"/>
      <c r="B67" s="139"/>
      <c r="C67" s="139"/>
      <c r="D67" s="139"/>
      <c r="E67" s="139"/>
      <c r="F67" s="139"/>
      <c r="G67" s="139"/>
      <c r="H67" s="139"/>
      <c r="I67" s="139"/>
      <c r="J67" s="138"/>
      <c r="K67" s="137"/>
      <c r="L67" s="136"/>
    </row>
  </sheetData>
  <mergeCells count="14">
    <mergeCell ref="A1:L1"/>
    <mergeCell ref="A2:L2"/>
    <mergeCell ref="A9:A11"/>
    <mergeCell ref="B9:B11"/>
    <mergeCell ref="A13:A15"/>
    <mergeCell ref="B13:B15"/>
    <mergeCell ref="C30:I30"/>
    <mergeCell ref="C31:I31"/>
    <mergeCell ref="A34:I34"/>
    <mergeCell ref="A17:L17"/>
    <mergeCell ref="A22:A24"/>
    <mergeCell ref="B22:B24"/>
    <mergeCell ref="A26:A28"/>
    <mergeCell ref="B26:B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AC97A-EA2E-4396-B6B1-02C247D20382}">
  <dimension ref="A1:L73"/>
  <sheetViews>
    <sheetView topLeftCell="A67" workbookViewId="0">
      <selection activeCell="A2" sqref="A2:L73"/>
    </sheetView>
  </sheetViews>
  <sheetFormatPr defaultRowHeight="15" x14ac:dyDescent="0.25"/>
  <cols>
    <col min="1" max="1" width="6.7109375" customWidth="1"/>
    <col min="2" max="2" width="49.7109375" customWidth="1"/>
    <col min="3" max="3" width="13.85546875" customWidth="1"/>
    <col min="4" max="4" width="7.5703125" customWidth="1"/>
    <col min="6" max="6" width="12.28515625" customWidth="1"/>
    <col min="10" max="10" width="11.7109375" style="67" customWidth="1"/>
    <col min="11" max="11" width="16.28515625" style="67" customWidth="1"/>
    <col min="12" max="12" width="10.7109375" customWidth="1"/>
  </cols>
  <sheetData>
    <row r="1" spans="1:12" ht="22.5" customHeight="1" x14ac:dyDescent="0.25">
      <c r="A1" s="115" t="s">
        <v>183</v>
      </c>
      <c r="B1" s="115"/>
      <c r="C1" s="115"/>
      <c r="D1" s="115"/>
      <c r="E1" s="115"/>
      <c r="F1" s="115"/>
      <c r="G1" s="115"/>
      <c r="H1" s="115"/>
      <c r="I1" s="115"/>
      <c r="J1" s="115"/>
      <c r="K1" s="115"/>
      <c r="L1" s="115"/>
    </row>
    <row r="2" spans="1:12" ht="24.75" customHeight="1" x14ac:dyDescent="0.25">
      <c r="A2" s="188" t="s">
        <v>147</v>
      </c>
      <c r="B2" s="188"/>
      <c r="C2" s="188"/>
      <c r="D2" s="188"/>
      <c r="E2" s="188"/>
      <c r="F2" s="188"/>
      <c r="G2" s="188"/>
      <c r="H2" s="188"/>
      <c r="I2" s="188"/>
      <c r="J2" s="188"/>
      <c r="K2" s="188"/>
      <c r="L2" s="188"/>
    </row>
    <row r="3" spans="1:12" ht="94.5" x14ac:dyDescent="0.25">
      <c r="A3" s="145" t="s">
        <v>5</v>
      </c>
      <c r="B3" s="146" t="s">
        <v>6</v>
      </c>
      <c r="C3" s="146" t="s">
        <v>139</v>
      </c>
      <c r="D3" s="146" t="s">
        <v>138</v>
      </c>
      <c r="E3" s="146" t="s">
        <v>137</v>
      </c>
      <c r="F3" s="147" t="s">
        <v>136</v>
      </c>
      <c r="G3" s="148" t="s">
        <v>135</v>
      </c>
      <c r="H3" s="148" t="s">
        <v>134</v>
      </c>
      <c r="I3" s="148" t="s">
        <v>133</v>
      </c>
      <c r="J3" s="148" t="s">
        <v>132</v>
      </c>
      <c r="K3" s="149" t="s">
        <v>131</v>
      </c>
      <c r="L3" s="150" t="s">
        <v>16</v>
      </c>
    </row>
    <row r="4" spans="1:12" ht="24" customHeight="1" x14ac:dyDescent="0.25">
      <c r="A4" s="151">
        <v>1</v>
      </c>
      <c r="B4" s="152" t="s">
        <v>17</v>
      </c>
      <c r="C4" s="153"/>
      <c r="D4" s="154"/>
      <c r="E4" s="155"/>
      <c r="F4" s="156"/>
      <c r="G4" s="157"/>
      <c r="H4" s="157"/>
      <c r="I4" s="157"/>
      <c r="J4" s="158"/>
      <c r="K4" s="159"/>
      <c r="L4" s="160"/>
    </row>
    <row r="5" spans="1:12" ht="88.5" customHeight="1" x14ac:dyDescent="0.25">
      <c r="A5" s="161">
        <v>1.1000000000000001</v>
      </c>
      <c r="B5" s="196" t="s">
        <v>182</v>
      </c>
      <c r="C5" s="153" t="s">
        <v>150</v>
      </c>
      <c r="D5" s="197">
        <v>2</v>
      </c>
      <c r="E5" s="159">
        <v>43750</v>
      </c>
      <c r="F5" s="195"/>
      <c r="G5" s="159">
        <v>500</v>
      </c>
      <c r="H5" s="159">
        <v>1</v>
      </c>
      <c r="I5" s="159">
        <v>68</v>
      </c>
      <c r="J5" s="158">
        <f>D5*E5+F5+G5</f>
        <v>88000</v>
      </c>
      <c r="K5" s="159">
        <f>J5*H5*I5</f>
        <v>5984000</v>
      </c>
      <c r="L5" s="160"/>
    </row>
    <row r="6" spans="1:12" ht="89.25" customHeight="1" x14ac:dyDescent="0.25">
      <c r="A6" s="164">
        <v>1.2</v>
      </c>
      <c r="B6" s="165" t="s">
        <v>181</v>
      </c>
      <c r="C6" s="166" t="s">
        <v>127</v>
      </c>
      <c r="D6" s="198">
        <v>1</v>
      </c>
      <c r="E6" s="199">
        <v>43750</v>
      </c>
      <c r="F6" s="210"/>
      <c r="G6" s="199">
        <v>500</v>
      </c>
      <c r="H6" s="199">
        <v>1</v>
      </c>
      <c r="I6" s="159">
        <v>68</v>
      </c>
      <c r="J6" s="158">
        <f>D6*E6+F6+G6</f>
        <v>44250</v>
      </c>
      <c r="K6" s="159">
        <f>J6*H6*I6</f>
        <v>3009000</v>
      </c>
      <c r="L6" s="171"/>
    </row>
    <row r="7" spans="1:12" ht="24" customHeight="1" x14ac:dyDescent="0.25">
      <c r="A7" s="175">
        <v>2</v>
      </c>
      <c r="B7" s="176" t="s">
        <v>21</v>
      </c>
      <c r="C7" s="153" t="s">
        <v>22</v>
      </c>
      <c r="D7" s="163">
        <v>2</v>
      </c>
      <c r="E7" s="157">
        <v>43750</v>
      </c>
      <c r="F7" s="156"/>
      <c r="G7" s="157"/>
      <c r="H7" s="157">
        <v>1</v>
      </c>
      <c r="I7" s="159">
        <v>68</v>
      </c>
      <c r="J7" s="158">
        <v>87500</v>
      </c>
      <c r="K7" s="159">
        <f>J7*H7*I7</f>
        <v>5950000</v>
      </c>
      <c r="L7" s="160"/>
    </row>
    <row r="8" spans="1:12" ht="25.5" customHeight="1" x14ac:dyDescent="0.25">
      <c r="A8" s="175"/>
      <c r="B8" s="177"/>
      <c r="C8" s="153" t="s">
        <v>23</v>
      </c>
      <c r="D8" s="163">
        <v>1</v>
      </c>
      <c r="E8" s="157">
        <v>43750</v>
      </c>
      <c r="F8" s="156"/>
      <c r="G8" s="157"/>
      <c r="H8" s="157">
        <v>1</v>
      </c>
      <c r="I8" s="159">
        <v>68</v>
      </c>
      <c r="J8" s="158">
        <v>43750</v>
      </c>
      <c r="K8" s="159">
        <f>J8*H8*I8</f>
        <v>2975000</v>
      </c>
      <c r="L8" s="160"/>
    </row>
    <row r="9" spans="1:12" ht="27.75" customHeight="1" x14ac:dyDescent="0.25">
      <c r="A9" s="175"/>
      <c r="B9" s="178"/>
      <c r="C9" s="153" t="s">
        <v>122</v>
      </c>
      <c r="D9" s="163">
        <v>0.5</v>
      </c>
      <c r="E9" s="157">
        <v>43750</v>
      </c>
      <c r="F9" s="156"/>
      <c r="G9" s="157"/>
      <c r="H9" s="157">
        <v>1</v>
      </c>
      <c r="I9" s="159">
        <v>68</v>
      </c>
      <c r="J9" s="158">
        <v>21875</v>
      </c>
      <c r="K9" s="159">
        <f>J9*H9*I9</f>
        <v>1487500</v>
      </c>
      <c r="L9" s="160"/>
    </row>
    <row r="10" spans="1:12" ht="26.25" customHeight="1" x14ac:dyDescent="0.25">
      <c r="A10" s="151">
        <v>3</v>
      </c>
      <c r="B10" s="179" t="s">
        <v>26</v>
      </c>
      <c r="C10" s="153"/>
      <c r="D10" s="163">
        <v>0</v>
      </c>
      <c r="E10" s="157">
        <v>43750</v>
      </c>
      <c r="F10" s="156"/>
      <c r="G10" s="157"/>
      <c r="H10" s="157">
        <v>1</v>
      </c>
      <c r="I10" s="159">
        <v>68</v>
      </c>
      <c r="J10" s="158">
        <v>0</v>
      </c>
      <c r="K10" s="159">
        <f>J10*H10*I10</f>
        <v>0</v>
      </c>
      <c r="L10" s="160"/>
    </row>
    <row r="11" spans="1:12" ht="27" customHeight="1" x14ac:dyDescent="0.25">
      <c r="A11" s="180">
        <v>4</v>
      </c>
      <c r="B11" s="176" t="s">
        <v>35</v>
      </c>
      <c r="C11" s="153" t="s">
        <v>22</v>
      </c>
      <c r="D11" s="163">
        <v>2</v>
      </c>
      <c r="E11" s="157">
        <v>43750</v>
      </c>
      <c r="F11" s="156"/>
      <c r="G11" s="157"/>
      <c r="H11" s="157">
        <v>1</v>
      </c>
      <c r="I11" s="159">
        <v>68</v>
      </c>
      <c r="J11" s="158">
        <v>87500</v>
      </c>
      <c r="K11" s="159">
        <f>J11*H11*I11</f>
        <v>5950000</v>
      </c>
      <c r="L11" s="160"/>
    </row>
    <row r="12" spans="1:12" ht="24" customHeight="1" x14ac:dyDescent="0.25">
      <c r="A12" s="181"/>
      <c r="B12" s="177"/>
      <c r="C12" s="153" t="s">
        <v>23</v>
      </c>
      <c r="D12" s="163">
        <v>0.5</v>
      </c>
      <c r="E12" s="157">
        <v>43750</v>
      </c>
      <c r="F12" s="156"/>
      <c r="G12" s="157"/>
      <c r="H12" s="157">
        <v>1</v>
      </c>
      <c r="I12" s="159">
        <v>68</v>
      </c>
      <c r="J12" s="158">
        <v>21875</v>
      </c>
      <c r="K12" s="159">
        <f>J12*H12*I12</f>
        <v>1487500</v>
      </c>
      <c r="L12" s="160"/>
    </row>
    <row r="13" spans="1:12" ht="27.75" customHeight="1" x14ac:dyDescent="0.25">
      <c r="A13" s="182"/>
      <c r="B13" s="177"/>
      <c r="C13" s="153" t="s">
        <v>122</v>
      </c>
      <c r="D13" s="163">
        <v>0</v>
      </c>
      <c r="E13" s="157">
        <v>43750</v>
      </c>
      <c r="F13" s="156"/>
      <c r="G13" s="157"/>
      <c r="H13" s="157">
        <v>1</v>
      </c>
      <c r="I13" s="159">
        <v>68</v>
      </c>
      <c r="J13" s="158">
        <v>0</v>
      </c>
      <c r="K13" s="159">
        <f>J13*H13*I13</f>
        <v>0</v>
      </c>
      <c r="L13" s="160"/>
    </row>
    <row r="14" spans="1:12" ht="23.25" customHeight="1" x14ac:dyDescent="0.25">
      <c r="A14" s="183"/>
      <c r="B14" s="154"/>
      <c r="C14" s="184" t="s">
        <v>37</v>
      </c>
      <c r="D14" s="185"/>
      <c r="E14" s="186"/>
      <c r="F14" s="156"/>
      <c r="G14" s="157">
        <f>SUM(G1:G13)</f>
        <v>1000</v>
      </c>
      <c r="H14" s="156"/>
      <c r="I14" s="156"/>
      <c r="J14" s="158">
        <f>SUM(J1:J13)</f>
        <v>394750</v>
      </c>
      <c r="K14" s="158">
        <f>SUM(K1:K13)</f>
        <v>26843000</v>
      </c>
      <c r="L14" s="187"/>
    </row>
    <row r="15" spans="1:12" ht="15.75" x14ac:dyDescent="0.25">
      <c r="A15" s="188" t="s">
        <v>140</v>
      </c>
      <c r="B15" s="188"/>
      <c r="C15" s="188"/>
      <c r="D15" s="188"/>
      <c r="E15" s="188"/>
      <c r="F15" s="188"/>
      <c r="G15" s="188"/>
      <c r="H15" s="188"/>
      <c r="I15" s="188"/>
      <c r="J15" s="188"/>
      <c r="K15" s="188"/>
      <c r="L15" s="188"/>
    </row>
    <row r="16" spans="1:12" ht="15.75" x14ac:dyDescent="0.25">
      <c r="A16" s="188" t="s">
        <v>180</v>
      </c>
      <c r="B16" s="188"/>
      <c r="C16" s="188"/>
      <c r="D16" s="188"/>
      <c r="E16" s="188"/>
      <c r="F16" s="188"/>
      <c r="G16" s="188"/>
      <c r="H16" s="188"/>
      <c r="I16" s="188"/>
      <c r="J16" s="188"/>
      <c r="K16" s="188"/>
      <c r="L16" s="188"/>
    </row>
    <row r="17" spans="1:12" ht="94.5" x14ac:dyDescent="0.25">
      <c r="A17" s="145" t="s">
        <v>5</v>
      </c>
      <c r="B17" s="146" t="s">
        <v>6</v>
      </c>
      <c r="C17" s="146" t="s">
        <v>139</v>
      </c>
      <c r="D17" s="146" t="s">
        <v>138</v>
      </c>
      <c r="E17" s="146" t="s">
        <v>137</v>
      </c>
      <c r="F17" s="147" t="s">
        <v>136</v>
      </c>
      <c r="G17" s="148" t="s">
        <v>135</v>
      </c>
      <c r="H17" s="148" t="s">
        <v>134</v>
      </c>
      <c r="I17" s="148" t="s">
        <v>133</v>
      </c>
      <c r="J17" s="148" t="s">
        <v>132</v>
      </c>
      <c r="K17" s="149" t="s">
        <v>131</v>
      </c>
      <c r="L17" s="150" t="s">
        <v>16</v>
      </c>
    </row>
    <row r="18" spans="1:12" ht="15.75" x14ac:dyDescent="0.25">
      <c r="A18" s="151">
        <v>1</v>
      </c>
      <c r="B18" s="152" t="s">
        <v>17</v>
      </c>
      <c r="C18" s="153"/>
      <c r="D18" s="154"/>
      <c r="E18" s="155"/>
      <c r="F18" s="156"/>
      <c r="G18" s="157"/>
      <c r="H18" s="157"/>
      <c r="I18" s="157"/>
      <c r="J18" s="158"/>
      <c r="K18" s="159"/>
      <c r="L18" s="160"/>
    </row>
    <row r="19" spans="1:12" ht="47.25" x14ac:dyDescent="0.25">
      <c r="A19" s="161">
        <v>1.1000000000000001</v>
      </c>
      <c r="B19" s="189" t="s">
        <v>179</v>
      </c>
      <c r="C19" s="153" t="s">
        <v>37</v>
      </c>
      <c r="D19" s="197"/>
      <c r="E19" s="159"/>
      <c r="F19" s="195"/>
      <c r="G19" s="159"/>
      <c r="H19" s="159"/>
      <c r="I19" s="159"/>
      <c r="J19" s="158">
        <v>10893750</v>
      </c>
      <c r="K19" s="159">
        <v>413962500</v>
      </c>
      <c r="L19" s="160"/>
    </row>
    <row r="20" spans="1:12" ht="15.75" x14ac:dyDescent="0.25">
      <c r="A20" s="212"/>
      <c r="B20" s="212"/>
      <c r="C20" s="212"/>
      <c r="D20" s="212"/>
      <c r="E20" s="212"/>
      <c r="F20" s="212"/>
      <c r="G20" s="212"/>
      <c r="H20" s="212"/>
      <c r="I20" s="212"/>
      <c r="J20" s="212"/>
      <c r="K20" s="212"/>
      <c r="L20" s="212"/>
    </row>
    <row r="21" spans="1:12" ht="15.75" x14ac:dyDescent="0.25">
      <c r="A21" s="207" t="s">
        <v>178</v>
      </c>
      <c r="B21" s="212"/>
      <c r="C21" s="212"/>
      <c r="D21" s="212"/>
      <c r="E21" s="212"/>
      <c r="F21" s="212"/>
      <c r="G21" s="212"/>
      <c r="H21" s="212"/>
      <c r="I21" s="212"/>
      <c r="J21" s="212"/>
      <c r="K21" s="212"/>
      <c r="L21" s="212"/>
    </row>
    <row r="22" spans="1:12" ht="94.5" x14ac:dyDescent="0.25">
      <c r="A22" s="145" t="s">
        <v>5</v>
      </c>
      <c r="B22" s="146" t="s">
        <v>6</v>
      </c>
      <c r="C22" s="146" t="s">
        <v>139</v>
      </c>
      <c r="D22" s="146" t="s">
        <v>138</v>
      </c>
      <c r="E22" s="146" t="s">
        <v>137</v>
      </c>
      <c r="F22" s="147" t="s">
        <v>136</v>
      </c>
      <c r="G22" s="148" t="s">
        <v>135</v>
      </c>
      <c r="H22" s="148" t="s">
        <v>134</v>
      </c>
      <c r="I22" s="148" t="s">
        <v>133</v>
      </c>
      <c r="J22" s="148" t="s">
        <v>132</v>
      </c>
      <c r="K22" s="149" t="s">
        <v>131</v>
      </c>
      <c r="L22" s="150" t="s">
        <v>16</v>
      </c>
    </row>
    <row r="23" spans="1:12" ht="15.75" x14ac:dyDescent="0.25">
      <c r="A23" s="151">
        <v>1</v>
      </c>
      <c r="B23" s="152" t="s">
        <v>17</v>
      </c>
      <c r="C23" s="153"/>
      <c r="D23" s="154"/>
      <c r="E23" s="155"/>
      <c r="F23" s="156"/>
      <c r="G23" s="157"/>
      <c r="H23" s="157"/>
      <c r="I23" s="157"/>
      <c r="J23" s="158"/>
      <c r="K23" s="159"/>
      <c r="L23" s="160"/>
    </row>
    <row r="24" spans="1:12" ht="78.75" x14ac:dyDescent="0.25">
      <c r="A24" s="213">
        <v>1.1000000000000001</v>
      </c>
      <c r="B24" s="196" t="s">
        <v>177</v>
      </c>
      <c r="C24" s="166" t="s">
        <v>150</v>
      </c>
      <c r="D24" s="198">
        <v>3</v>
      </c>
      <c r="E24" s="199">
        <v>43750</v>
      </c>
      <c r="F24" s="210"/>
      <c r="G24" s="199"/>
      <c r="H24" s="199">
        <v>1</v>
      </c>
      <c r="I24" s="159">
        <v>38</v>
      </c>
      <c r="J24" s="158">
        <f>D24*E24+F24+G24</f>
        <v>131250</v>
      </c>
      <c r="K24" s="159">
        <f>J24*H24*I24</f>
        <v>4987500</v>
      </c>
      <c r="L24" s="214"/>
    </row>
    <row r="25" spans="1:12" ht="47.25" x14ac:dyDescent="0.25">
      <c r="A25" s="164">
        <v>1.2</v>
      </c>
      <c r="B25" s="165" t="s">
        <v>176</v>
      </c>
      <c r="C25" s="166" t="s">
        <v>152</v>
      </c>
      <c r="D25" s="198">
        <v>3</v>
      </c>
      <c r="E25" s="199">
        <v>43750</v>
      </c>
      <c r="F25" s="210"/>
      <c r="G25" s="199"/>
      <c r="H25" s="199">
        <v>1</v>
      </c>
      <c r="I25" s="159">
        <v>38</v>
      </c>
      <c r="J25" s="158">
        <f>D25*E25+F25+G25</f>
        <v>131250</v>
      </c>
      <c r="K25" s="159">
        <f>J25*H25*I25</f>
        <v>4987500</v>
      </c>
      <c r="L25" s="171"/>
    </row>
    <row r="26" spans="1:12" ht="15.75" x14ac:dyDescent="0.25">
      <c r="A26" s="175">
        <v>2</v>
      </c>
      <c r="B26" s="176" t="s">
        <v>21</v>
      </c>
      <c r="C26" s="153" t="s">
        <v>22</v>
      </c>
      <c r="D26" s="197">
        <v>2</v>
      </c>
      <c r="E26" s="159">
        <v>43750</v>
      </c>
      <c r="F26" s="156"/>
      <c r="G26" s="157"/>
      <c r="H26" s="159">
        <v>1</v>
      </c>
      <c r="I26" s="159">
        <v>38</v>
      </c>
      <c r="J26" s="158">
        <v>87500</v>
      </c>
      <c r="K26" s="159">
        <f>J26*H26*I26</f>
        <v>3325000</v>
      </c>
      <c r="L26" s="160"/>
    </row>
    <row r="27" spans="1:12" ht="15.75" x14ac:dyDescent="0.25">
      <c r="A27" s="175"/>
      <c r="B27" s="177"/>
      <c r="C27" s="153" t="s">
        <v>23</v>
      </c>
      <c r="D27" s="197">
        <v>1</v>
      </c>
      <c r="E27" s="159">
        <v>43750</v>
      </c>
      <c r="F27" s="156"/>
      <c r="G27" s="157"/>
      <c r="H27" s="159">
        <v>1</v>
      </c>
      <c r="I27" s="159">
        <v>38</v>
      </c>
      <c r="J27" s="158">
        <v>43750</v>
      </c>
      <c r="K27" s="159">
        <f>J27*H27*I27</f>
        <v>1662500</v>
      </c>
      <c r="L27" s="160"/>
    </row>
    <row r="28" spans="1:12" ht="15.75" x14ac:dyDescent="0.25">
      <c r="A28" s="175"/>
      <c r="B28" s="178"/>
      <c r="C28" s="153" t="s">
        <v>122</v>
      </c>
      <c r="D28" s="197">
        <v>0.5</v>
      </c>
      <c r="E28" s="159">
        <v>43750</v>
      </c>
      <c r="F28" s="156"/>
      <c r="G28" s="157"/>
      <c r="H28" s="159">
        <v>1</v>
      </c>
      <c r="I28" s="159">
        <v>38</v>
      </c>
      <c r="J28" s="158">
        <v>21875</v>
      </c>
      <c r="K28" s="159">
        <f>J28*H28*I28</f>
        <v>831250</v>
      </c>
      <c r="L28" s="160"/>
    </row>
    <row r="29" spans="1:12" ht="15.75" x14ac:dyDescent="0.25">
      <c r="A29" s="151">
        <v>3</v>
      </c>
      <c r="B29" s="179" t="s">
        <v>26</v>
      </c>
      <c r="C29" s="153"/>
      <c r="D29" s="197">
        <v>0</v>
      </c>
      <c r="E29" s="159">
        <v>43750</v>
      </c>
      <c r="F29" s="156"/>
      <c r="G29" s="157"/>
      <c r="H29" s="159">
        <v>1</v>
      </c>
      <c r="I29" s="159">
        <v>38</v>
      </c>
      <c r="J29" s="158">
        <v>0</v>
      </c>
      <c r="K29" s="159">
        <f>J29*H29*I29</f>
        <v>0</v>
      </c>
      <c r="L29" s="160"/>
    </row>
    <row r="30" spans="1:12" ht="15.75" x14ac:dyDescent="0.25">
      <c r="A30" s="180">
        <v>4</v>
      </c>
      <c r="B30" s="176" t="s">
        <v>35</v>
      </c>
      <c r="C30" s="153" t="s">
        <v>22</v>
      </c>
      <c r="D30" s="197">
        <v>2</v>
      </c>
      <c r="E30" s="159">
        <v>43750</v>
      </c>
      <c r="F30" s="156"/>
      <c r="G30" s="157"/>
      <c r="H30" s="159">
        <v>1</v>
      </c>
      <c r="I30" s="159">
        <v>38</v>
      </c>
      <c r="J30" s="158">
        <v>87500</v>
      </c>
      <c r="K30" s="159">
        <f>J30*H30*I30</f>
        <v>3325000</v>
      </c>
      <c r="L30" s="160"/>
    </row>
    <row r="31" spans="1:12" ht="15.75" x14ac:dyDescent="0.25">
      <c r="A31" s="181"/>
      <c r="B31" s="177"/>
      <c r="C31" s="153" t="s">
        <v>23</v>
      </c>
      <c r="D31" s="197">
        <v>0.5</v>
      </c>
      <c r="E31" s="159">
        <v>43750</v>
      </c>
      <c r="F31" s="156"/>
      <c r="G31" s="157"/>
      <c r="H31" s="159">
        <v>1</v>
      </c>
      <c r="I31" s="159">
        <v>38</v>
      </c>
      <c r="J31" s="158">
        <v>21875</v>
      </c>
      <c r="K31" s="159">
        <f>J31*H31*I31</f>
        <v>831250</v>
      </c>
      <c r="L31" s="160"/>
    </row>
    <row r="32" spans="1:12" ht="15.75" x14ac:dyDescent="0.25">
      <c r="A32" s="182"/>
      <c r="B32" s="177"/>
      <c r="C32" s="153" t="s">
        <v>122</v>
      </c>
      <c r="D32" s="197">
        <v>0</v>
      </c>
      <c r="E32" s="159">
        <v>43750</v>
      </c>
      <c r="F32" s="156"/>
      <c r="G32" s="157"/>
      <c r="H32" s="159">
        <v>1</v>
      </c>
      <c r="I32" s="159">
        <v>38</v>
      </c>
      <c r="J32" s="158">
        <v>0</v>
      </c>
      <c r="K32" s="159">
        <f>J32*H32*I32</f>
        <v>0</v>
      </c>
      <c r="L32" s="160"/>
    </row>
    <row r="33" spans="1:12" ht="15.75" x14ac:dyDescent="0.25">
      <c r="A33" s="183"/>
      <c r="B33" s="154"/>
      <c r="C33" s="184" t="s">
        <v>37</v>
      </c>
      <c r="D33" s="185"/>
      <c r="E33" s="186"/>
      <c r="F33" s="156"/>
      <c r="G33" s="159">
        <f>SUM(G20:G32)</f>
        <v>0</v>
      </c>
      <c r="H33" s="156"/>
      <c r="I33" s="156"/>
      <c r="J33" s="158">
        <f>SUM(J20:J32)</f>
        <v>525000</v>
      </c>
      <c r="K33" s="158">
        <f>SUM(K20:K32)</f>
        <v>19950000</v>
      </c>
      <c r="L33" s="187"/>
    </row>
    <row r="34" spans="1:12" ht="15.75" x14ac:dyDescent="0.25">
      <c r="A34" s="154"/>
      <c r="B34" s="154"/>
      <c r="C34" s="190" t="s">
        <v>121</v>
      </c>
      <c r="D34" s="191"/>
      <c r="E34" s="191"/>
      <c r="F34" s="191"/>
      <c r="G34" s="191"/>
      <c r="H34" s="191"/>
      <c r="I34" s="191"/>
      <c r="J34" s="158">
        <f>SUM(J21:J33)</f>
        <v>1050000</v>
      </c>
      <c r="K34" s="158">
        <f>SUM(K21:K33)</f>
        <v>39900000</v>
      </c>
      <c r="L34" s="193"/>
    </row>
    <row r="35" spans="1:12" ht="15.75" x14ac:dyDescent="0.25">
      <c r="A35" s="154"/>
      <c r="B35" s="154"/>
      <c r="C35" s="190" t="s">
        <v>120</v>
      </c>
      <c r="D35" s="191"/>
      <c r="E35" s="191"/>
      <c r="F35" s="191"/>
      <c r="G35" s="191"/>
      <c r="H35" s="191"/>
      <c r="I35" s="191"/>
      <c r="J35" s="158">
        <f>J34-J33</f>
        <v>525000</v>
      </c>
      <c r="K35" s="158">
        <f>K34-K33</f>
        <v>19950000</v>
      </c>
      <c r="L35" s="193"/>
    </row>
    <row r="36" spans="1:12" ht="15.75" x14ac:dyDescent="0.25">
      <c r="A36" s="212"/>
      <c r="B36" s="212"/>
      <c r="C36" s="212"/>
      <c r="D36" s="212"/>
      <c r="E36" s="212"/>
      <c r="F36" s="212"/>
      <c r="G36" s="212"/>
      <c r="H36" s="212"/>
      <c r="I36" s="212"/>
      <c r="J36" s="215"/>
      <c r="K36" s="215"/>
      <c r="L36" s="212"/>
    </row>
    <row r="37" spans="1:12" ht="15.75" x14ac:dyDescent="0.25">
      <c r="A37" s="212"/>
      <c r="B37" s="212"/>
      <c r="C37" s="212"/>
      <c r="D37" s="212"/>
      <c r="E37" s="212"/>
      <c r="F37" s="212"/>
      <c r="G37" s="212"/>
      <c r="H37" s="212"/>
      <c r="I37" s="212"/>
      <c r="J37" s="215"/>
      <c r="K37" s="215"/>
      <c r="L37" s="212"/>
    </row>
    <row r="38" spans="1:12" ht="15.75" x14ac:dyDescent="0.25">
      <c r="A38" s="216" t="s">
        <v>119</v>
      </c>
      <c r="B38" s="216"/>
      <c r="C38" s="216"/>
      <c r="D38" s="216"/>
      <c r="E38" s="216"/>
      <c r="F38" s="216"/>
      <c r="G38" s="216"/>
      <c r="H38" s="216"/>
      <c r="I38" s="216"/>
      <c r="J38" s="217"/>
      <c r="K38" s="215"/>
      <c r="L38" s="212"/>
    </row>
    <row r="39" spans="1:12" ht="15.75" x14ac:dyDescent="0.25">
      <c r="A39" s="217"/>
      <c r="B39" s="217"/>
      <c r="C39" s="217"/>
      <c r="D39" s="217"/>
      <c r="E39" s="217"/>
      <c r="F39" s="217"/>
      <c r="G39" s="217"/>
      <c r="H39" s="217"/>
      <c r="I39" s="217"/>
      <c r="J39" s="217"/>
      <c r="K39" s="215"/>
      <c r="L39" s="212"/>
    </row>
    <row r="40" spans="1:12" ht="15.75" x14ac:dyDescent="0.25">
      <c r="A40" s="217"/>
      <c r="B40" s="217"/>
      <c r="C40" s="217"/>
      <c r="D40" s="217"/>
      <c r="E40" s="217"/>
      <c r="F40" s="217"/>
      <c r="G40" s="217"/>
      <c r="H40" s="217"/>
      <c r="I40" s="217"/>
      <c r="J40" s="217"/>
      <c r="K40" s="215"/>
      <c r="L40" s="212"/>
    </row>
    <row r="41" spans="1:12" ht="15.75" x14ac:dyDescent="0.25">
      <c r="A41" s="217"/>
      <c r="B41" s="217"/>
      <c r="C41" s="217"/>
      <c r="D41" s="217"/>
      <c r="E41" s="217"/>
      <c r="F41" s="217"/>
      <c r="G41" s="217"/>
      <c r="H41" s="217"/>
      <c r="I41" s="217"/>
      <c r="J41" s="217"/>
      <c r="K41" s="215"/>
      <c r="L41" s="212"/>
    </row>
    <row r="42" spans="1:12" ht="15.75" x14ac:dyDescent="0.25">
      <c r="A42" s="217"/>
      <c r="B42" s="217"/>
      <c r="C42" s="217"/>
      <c r="D42" s="217"/>
      <c r="E42" s="217"/>
      <c r="F42" s="217"/>
      <c r="G42" s="217"/>
      <c r="H42" s="217"/>
      <c r="I42" s="217"/>
      <c r="J42" s="217"/>
      <c r="K42" s="215"/>
      <c r="L42" s="212"/>
    </row>
    <row r="43" spans="1:12" ht="15.75" x14ac:dyDescent="0.25">
      <c r="A43" s="217"/>
      <c r="B43" s="217"/>
      <c r="C43" s="217"/>
      <c r="D43" s="217"/>
      <c r="E43" s="217"/>
      <c r="F43" s="217"/>
      <c r="G43" s="217"/>
      <c r="H43" s="217"/>
      <c r="I43" s="217"/>
      <c r="J43" s="217"/>
      <c r="K43" s="215"/>
      <c r="L43" s="212"/>
    </row>
    <row r="44" spans="1:12" ht="15.75" x14ac:dyDescent="0.25">
      <c r="A44" s="217"/>
      <c r="B44" s="217"/>
      <c r="C44" s="217"/>
      <c r="D44" s="217"/>
      <c r="E44" s="217"/>
      <c r="F44" s="217"/>
      <c r="G44" s="217"/>
      <c r="H44" s="217"/>
      <c r="I44" s="217"/>
      <c r="J44" s="217"/>
      <c r="K44" s="215"/>
      <c r="L44" s="212"/>
    </row>
    <row r="45" spans="1:12" ht="15.75" x14ac:dyDescent="0.25">
      <c r="A45" s="217"/>
      <c r="B45" s="217"/>
      <c r="C45" s="217"/>
      <c r="D45" s="217"/>
      <c r="E45" s="217"/>
      <c r="F45" s="217"/>
      <c r="G45" s="217"/>
      <c r="H45" s="217"/>
      <c r="I45" s="217"/>
      <c r="J45" s="217"/>
      <c r="K45" s="215"/>
      <c r="L45" s="212"/>
    </row>
    <row r="46" spans="1:12" ht="15.75" x14ac:dyDescent="0.25">
      <c r="A46" s="217"/>
      <c r="B46" s="217"/>
      <c r="C46" s="217"/>
      <c r="D46" s="217"/>
      <c r="E46" s="217"/>
      <c r="F46" s="217"/>
      <c r="G46" s="217"/>
      <c r="H46" s="217"/>
      <c r="I46" s="217"/>
      <c r="J46" s="217"/>
      <c r="K46" s="215"/>
      <c r="L46" s="212"/>
    </row>
    <row r="47" spans="1:12" ht="15.75" x14ac:dyDescent="0.25">
      <c r="A47" s="217"/>
      <c r="B47" s="217"/>
      <c r="C47" s="217"/>
      <c r="D47" s="217"/>
      <c r="E47" s="217"/>
      <c r="F47" s="217"/>
      <c r="G47" s="217"/>
      <c r="H47" s="217"/>
      <c r="I47" s="217"/>
      <c r="J47" s="217"/>
      <c r="K47" s="215"/>
      <c r="L47" s="212"/>
    </row>
    <row r="48" spans="1:12" ht="15.75" x14ac:dyDescent="0.25">
      <c r="A48" s="217"/>
      <c r="B48" s="217"/>
      <c r="C48" s="217"/>
      <c r="D48" s="217"/>
      <c r="E48" s="217"/>
      <c r="F48" s="217"/>
      <c r="G48" s="217"/>
      <c r="H48" s="217"/>
      <c r="I48" s="217"/>
      <c r="J48" s="217"/>
      <c r="K48" s="215"/>
      <c r="L48" s="212"/>
    </row>
    <row r="49" spans="1:12" ht="15.75" x14ac:dyDescent="0.25">
      <c r="A49" s="217"/>
      <c r="B49" s="217"/>
      <c r="C49" s="217"/>
      <c r="D49" s="217"/>
      <c r="E49" s="217"/>
      <c r="F49" s="217"/>
      <c r="G49" s="217"/>
      <c r="H49" s="217"/>
      <c r="I49" s="217"/>
      <c r="J49" s="217"/>
      <c r="K49" s="215"/>
      <c r="L49" s="212"/>
    </row>
    <row r="50" spans="1:12" ht="15.75" x14ac:dyDescent="0.25">
      <c r="A50" s="217"/>
      <c r="B50" s="217"/>
      <c r="C50" s="217"/>
      <c r="D50" s="217"/>
      <c r="E50" s="217"/>
      <c r="F50" s="217"/>
      <c r="G50" s="217"/>
      <c r="H50" s="217"/>
      <c r="I50" s="217"/>
      <c r="J50" s="217"/>
      <c r="K50" s="215"/>
      <c r="L50" s="212"/>
    </row>
    <row r="51" spans="1:12" ht="15.75" x14ac:dyDescent="0.25">
      <c r="A51" s="217"/>
      <c r="B51" s="217"/>
      <c r="C51" s="217"/>
      <c r="D51" s="217"/>
      <c r="E51" s="217"/>
      <c r="F51" s="217"/>
      <c r="G51" s="217"/>
      <c r="H51" s="217"/>
      <c r="I51" s="217"/>
      <c r="J51" s="217"/>
      <c r="K51" s="215"/>
      <c r="L51" s="212"/>
    </row>
    <row r="52" spans="1:12" ht="15.75" x14ac:dyDescent="0.25">
      <c r="A52" s="217"/>
      <c r="B52" s="217"/>
      <c r="C52" s="217"/>
      <c r="D52" s="217"/>
      <c r="E52" s="217"/>
      <c r="F52" s="217"/>
      <c r="G52" s="217"/>
      <c r="H52" s="217"/>
      <c r="I52" s="217"/>
      <c r="J52" s="217"/>
      <c r="K52" s="215"/>
      <c r="L52" s="212"/>
    </row>
    <row r="53" spans="1:12" ht="15.75" x14ac:dyDescent="0.25">
      <c r="A53" s="217"/>
      <c r="B53" s="217"/>
      <c r="C53" s="217"/>
      <c r="D53" s="217"/>
      <c r="E53" s="217"/>
      <c r="F53" s="217"/>
      <c r="G53" s="217"/>
      <c r="H53" s="217"/>
      <c r="I53" s="217"/>
      <c r="J53" s="217"/>
      <c r="K53" s="215"/>
      <c r="L53" s="212"/>
    </row>
    <row r="54" spans="1:12" ht="15.75" x14ac:dyDescent="0.25">
      <c r="A54" s="217"/>
      <c r="B54" s="217"/>
      <c r="C54" s="217"/>
      <c r="D54" s="217"/>
      <c r="E54" s="217"/>
      <c r="F54" s="217"/>
      <c r="G54" s="217"/>
      <c r="H54" s="217"/>
      <c r="I54" s="217"/>
      <c r="J54" s="217"/>
      <c r="K54" s="215"/>
      <c r="L54" s="212"/>
    </row>
    <row r="55" spans="1:12" ht="15.75" x14ac:dyDescent="0.25">
      <c r="A55" s="217"/>
      <c r="B55" s="217"/>
      <c r="C55" s="217"/>
      <c r="D55" s="217"/>
      <c r="E55" s="217"/>
      <c r="F55" s="217"/>
      <c r="G55" s="217"/>
      <c r="H55" s="217"/>
      <c r="I55" s="217"/>
      <c r="J55" s="217"/>
      <c r="K55" s="215"/>
      <c r="L55" s="212"/>
    </row>
    <row r="56" spans="1:12" ht="15.75" x14ac:dyDescent="0.25">
      <c r="A56" s="217"/>
      <c r="B56" s="217"/>
      <c r="C56" s="217"/>
      <c r="D56" s="217"/>
      <c r="E56" s="217"/>
      <c r="F56" s="217"/>
      <c r="G56" s="217"/>
      <c r="H56" s="217"/>
      <c r="I56" s="217"/>
      <c r="J56" s="217"/>
      <c r="K56" s="215"/>
      <c r="L56" s="212"/>
    </row>
    <row r="57" spans="1:12" ht="15.75" x14ac:dyDescent="0.25">
      <c r="A57" s="217"/>
      <c r="B57" s="217"/>
      <c r="C57" s="217"/>
      <c r="D57" s="217"/>
      <c r="E57" s="217"/>
      <c r="F57" s="217"/>
      <c r="G57" s="217"/>
      <c r="H57" s="217"/>
      <c r="I57" s="217"/>
      <c r="J57" s="217"/>
      <c r="K57" s="215"/>
      <c r="L57" s="212"/>
    </row>
    <row r="58" spans="1:12" ht="15.75" x14ac:dyDescent="0.25">
      <c r="A58" s="218"/>
      <c r="B58" s="218"/>
      <c r="C58" s="217"/>
      <c r="D58" s="217"/>
      <c r="E58" s="217"/>
      <c r="F58" s="217"/>
      <c r="G58" s="217"/>
      <c r="H58" s="217"/>
      <c r="I58" s="217"/>
      <c r="J58" s="217"/>
      <c r="K58" s="215"/>
      <c r="L58" s="212"/>
    </row>
    <row r="59" spans="1:12" ht="15.75" x14ac:dyDescent="0.25">
      <c r="A59" s="217"/>
      <c r="B59" s="217"/>
      <c r="C59" s="217"/>
      <c r="D59" s="217"/>
      <c r="E59" s="217"/>
      <c r="F59" s="217"/>
      <c r="G59" s="217"/>
      <c r="H59" s="217"/>
      <c r="I59" s="217"/>
      <c r="J59" s="217"/>
      <c r="K59" s="215"/>
      <c r="L59" s="212"/>
    </row>
    <row r="60" spans="1:12" ht="15.75" x14ac:dyDescent="0.25">
      <c r="A60" s="217"/>
      <c r="B60" s="217"/>
      <c r="C60" s="217"/>
      <c r="D60" s="217"/>
      <c r="E60" s="217"/>
      <c r="F60" s="217"/>
      <c r="G60" s="217"/>
      <c r="H60" s="217"/>
      <c r="I60" s="217"/>
      <c r="J60" s="217"/>
      <c r="K60" s="215"/>
      <c r="L60" s="212"/>
    </row>
    <row r="61" spans="1:12" ht="15.75" x14ac:dyDescent="0.25">
      <c r="A61" s="217"/>
      <c r="B61" s="217"/>
      <c r="C61" s="217"/>
      <c r="D61" s="217"/>
      <c r="E61" s="217"/>
      <c r="F61" s="217"/>
      <c r="G61" s="217"/>
      <c r="H61" s="217"/>
      <c r="I61" s="217"/>
      <c r="J61" s="217"/>
      <c r="K61" s="215"/>
      <c r="L61" s="212"/>
    </row>
    <row r="62" spans="1:12" ht="15.75" x14ac:dyDescent="0.25">
      <c r="A62" s="217"/>
      <c r="B62" s="217"/>
      <c r="C62" s="217"/>
      <c r="D62" s="217"/>
      <c r="E62" s="217"/>
      <c r="F62" s="217"/>
      <c r="G62" s="217"/>
      <c r="H62" s="217"/>
      <c r="I62" s="217"/>
      <c r="J62" s="217"/>
      <c r="K62" s="215"/>
      <c r="L62" s="212"/>
    </row>
    <row r="63" spans="1:12" ht="15.75" x14ac:dyDescent="0.25">
      <c r="A63" s="217"/>
      <c r="B63" s="217"/>
      <c r="C63" s="217"/>
      <c r="D63" s="217"/>
      <c r="E63" s="217"/>
      <c r="F63" s="217"/>
      <c r="G63" s="217"/>
      <c r="H63" s="217"/>
      <c r="I63" s="217"/>
      <c r="J63" s="217"/>
      <c r="K63" s="215"/>
      <c r="L63" s="212"/>
    </row>
    <row r="64" spans="1:12" ht="15.75" x14ac:dyDescent="0.25">
      <c r="A64" s="217"/>
      <c r="B64" s="217"/>
      <c r="C64" s="217"/>
      <c r="D64" s="217"/>
      <c r="E64" s="217"/>
      <c r="F64" s="217"/>
      <c r="G64" s="217"/>
      <c r="H64" s="217"/>
      <c r="I64" s="217"/>
      <c r="J64" s="217"/>
      <c r="K64" s="215"/>
      <c r="L64" s="212"/>
    </row>
    <row r="65" spans="1:12" ht="15.75" x14ac:dyDescent="0.25">
      <c r="A65" s="217"/>
      <c r="B65" s="217"/>
      <c r="C65" s="217"/>
      <c r="D65" s="217"/>
      <c r="E65" s="217"/>
      <c r="F65" s="217"/>
      <c r="G65" s="217"/>
      <c r="H65" s="217"/>
      <c r="I65" s="217"/>
      <c r="J65" s="217"/>
      <c r="K65" s="215"/>
      <c r="L65" s="212"/>
    </row>
    <row r="66" spans="1:12" ht="15.75" x14ac:dyDescent="0.25">
      <c r="A66" s="217"/>
      <c r="B66" s="217"/>
      <c r="C66" s="217"/>
      <c r="D66" s="217"/>
      <c r="E66" s="217"/>
      <c r="F66" s="217"/>
      <c r="G66" s="217"/>
      <c r="H66" s="217"/>
      <c r="I66" s="217"/>
      <c r="J66" s="217"/>
      <c r="K66" s="215"/>
      <c r="L66" s="212"/>
    </row>
    <row r="67" spans="1:12" ht="15.75" x14ac:dyDescent="0.25">
      <c r="A67" s="217"/>
      <c r="B67" s="217"/>
      <c r="C67" s="217"/>
      <c r="D67" s="217"/>
      <c r="E67" s="217"/>
      <c r="F67" s="217"/>
      <c r="G67" s="217"/>
      <c r="H67" s="217"/>
      <c r="I67" s="217"/>
      <c r="J67" s="217"/>
      <c r="K67" s="215"/>
      <c r="L67" s="212"/>
    </row>
    <row r="68" spans="1:12" ht="15.75" x14ac:dyDescent="0.25">
      <c r="A68" s="217"/>
      <c r="B68" s="217"/>
      <c r="C68" s="217"/>
      <c r="D68" s="217"/>
      <c r="E68" s="217"/>
      <c r="F68" s="217"/>
      <c r="G68" s="217"/>
      <c r="H68" s="217"/>
      <c r="I68" s="217"/>
      <c r="J68" s="217"/>
      <c r="K68" s="215"/>
      <c r="L68" s="212"/>
    </row>
    <row r="69" spans="1:12" ht="15.75" x14ac:dyDescent="0.25">
      <c r="A69" s="217"/>
      <c r="B69" s="217"/>
      <c r="C69" s="217"/>
      <c r="D69" s="217"/>
      <c r="E69" s="217"/>
      <c r="F69" s="217"/>
      <c r="G69" s="217"/>
      <c r="H69" s="217"/>
      <c r="I69" s="217"/>
      <c r="J69" s="217"/>
      <c r="K69" s="215"/>
      <c r="L69" s="212"/>
    </row>
    <row r="70" spans="1:12" ht="15.75" x14ac:dyDescent="0.25">
      <c r="A70" s="217"/>
      <c r="B70" s="217"/>
      <c r="C70" s="217"/>
      <c r="D70" s="217"/>
      <c r="E70" s="217"/>
      <c r="F70" s="217"/>
      <c r="G70" s="217"/>
      <c r="H70" s="217"/>
      <c r="I70" s="217"/>
      <c r="J70" s="217"/>
      <c r="K70" s="215"/>
      <c r="L70" s="212"/>
    </row>
    <row r="71" spans="1:12" ht="15.75" x14ac:dyDescent="0.25">
      <c r="A71" s="217"/>
      <c r="B71" s="217"/>
      <c r="C71" s="217"/>
      <c r="D71" s="217"/>
      <c r="E71" s="217"/>
      <c r="F71" s="217"/>
      <c r="G71" s="217"/>
      <c r="H71" s="217"/>
      <c r="I71" s="217"/>
      <c r="J71" s="217"/>
      <c r="K71" s="215"/>
      <c r="L71" s="212"/>
    </row>
    <row r="72" spans="1:12" ht="15.75" x14ac:dyDescent="0.25">
      <c r="A72" s="212"/>
      <c r="B72" s="212"/>
      <c r="C72" s="212"/>
      <c r="D72" s="212"/>
      <c r="E72" s="212"/>
      <c r="F72" s="212"/>
      <c r="G72" s="212"/>
      <c r="H72" s="212"/>
      <c r="I72" s="212"/>
      <c r="J72" s="215"/>
      <c r="K72" s="215"/>
      <c r="L72" s="212"/>
    </row>
    <row r="73" spans="1:12" ht="15.75" x14ac:dyDescent="0.25">
      <c r="A73" s="212"/>
      <c r="B73" s="212"/>
      <c r="C73" s="212"/>
      <c r="D73" s="212"/>
      <c r="E73" s="212"/>
      <c r="F73" s="212"/>
      <c r="G73" s="212"/>
      <c r="H73" s="212"/>
      <c r="I73" s="212"/>
      <c r="J73" s="215"/>
      <c r="K73" s="215"/>
      <c r="L73" s="212"/>
    </row>
  </sheetData>
  <mergeCells count="15">
    <mergeCell ref="A1:L1"/>
    <mergeCell ref="A2:L2"/>
    <mergeCell ref="A7:A9"/>
    <mergeCell ref="B7:B9"/>
    <mergeCell ref="A11:A13"/>
    <mergeCell ref="B11:B13"/>
    <mergeCell ref="C34:I34"/>
    <mergeCell ref="C35:I35"/>
    <mergeCell ref="A15:L15"/>
    <mergeCell ref="A38:I38"/>
    <mergeCell ref="A16:L16"/>
    <mergeCell ref="A26:A28"/>
    <mergeCell ref="B26:B28"/>
    <mergeCell ref="A30:A32"/>
    <mergeCell ref="B30:B3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EFBA-3103-4B87-AFEB-AEF7931BD3F7}">
  <dimension ref="A1:L69"/>
  <sheetViews>
    <sheetView topLeftCell="A10" workbookViewId="0">
      <selection activeCell="A17" sqref="A1:L32"/>
    </sheetView>
  </sheetViews>
  <sheetFormatPr defaultRowHeight="15" x14ac:dyDescent="0.25"/>
  <cols>
    <col min="1" max="1" width="6.7109375" customWidth="1"/>
    <col min="2" max="2" width="32.5703125" customWidth="1"/>
    <col min="3" max="3" width="13.85546875" customWidth="1"/>
    <col min="4" max="4" width="7.5703125" customWidth="1"/>
    <col min="6" max="6" width="12.28515625" customWidth="1"/>
    <col min="10" max="10" width="15.28515625" style="67" bestFit="1" customWidth="1"/>
    <col min="11" max="11" width="16.28515625" style="67" customWidth="1"/>
    <col min="12" max="12" width="10.7109375" customWidth="1"/>
  </cols>
  <sheetData>
    <row r="1" spans="1:12" ht="22.5" customHeight="1" x14ac:dyDescent="0.25">
      <c r="A1" s="219" t="s">
        <v>191</v>
      </c>
      <c r="B1" s="219"/>
      <c r="C1" s="219"/>
      <c r="D1" s="219"/>
      <c r="E1" s="219"/>
      <c r="F1" s="219"/>
      <c r="G1" s="219"/>
      <c r="H1" s="219"/>
      <c r="I1" s="219"/>
      <c r="J1" s="219"/>
      <c r="K1" s="219"/>
      <c r="L1" s="219"/>
    </row>
    <row r="2" spans="1:12" ht="24.75" customHeight="1" x14ac:dyDescent="0.25">
      <c r="A2" s="188" t="s">
        <v>147</v>
      </c>
      <c r="B2" s="188"/>
      <c r="C2" s="188"/>
      <c r="D2" s="188"/>
      <c r="E2" s="188"/>
      <c r="F2" s="188"/>
      <c r="G2" s="188"/>
      <c r="H2" s="188"/>
      <c r="I2" s="188"/>
      <c r="J2" s="188"/>
      <c r="K2" s="188"/>
      <c r="L2" s="188"/>
    </row>
    <row r="3" spans="1:12" ht="94.5" x14ac:dyDescent="0.25">
      <c r="A3" s="145" t="s">
        <v>5</v>
      </c>
      <c r="B3" s="146" t="s">
        <v>6</v>
      </c>
      <c r="C3" s="146" t="s">
        <v>139</v>
      </c>
      <c r="D3" s="146" t="s">
        <v>138</v>
      </c>
      <c r="E3" s="146" t="s">
        <v>137</v>
      </c>
      <c r="F3" s="147" t="s">
        <v>136</v>
      </c>
      <c r="G3" s="148" t="s">
        <v>135</v>
      </c>
      <c r="H3" s="148" t="s">
        <v>134</v>
      </c>
      <c r="I3" s="148" t="s">
        <v>133</v>
      </c>
      <c r="J3" s="148" t="s">
        <v>132</v>
      </c>
      <c r="K3" s="149" t="s">
        <v>131</v>
      </c>
      <c r="L3" s="150" t="s">
        <v>16</v>
      </c>
    </row>
    <row r="4" spans="1:12" ht="24" customHeight="1" x14ac:dyDescent="0.25">
      <c r="A4" s="151">
        <v>1</v>
      </c>
      <c r="B4" s="152" t="s">
        <v>17</v>
      </c>
      <c r="C4" s="153"/>
      <c r="D4" s="154"/>
      <c r="E4" s="155"/>
      <c r="F4" s="156"/>
      <c r="G4" s="157"/>
      <c r="H4" s="157"/>
      <c r="I4" s="157"/>
      <c r="J4" s="158"/>
      <c r="K4" s="159"/>
      <c r="L4" s="160"/>
    </row>
    <row r="5" spans="1:12" ht="72" customHeight="1" x14ac:dyDescent="0.25">
      <c r="A5" s="161">
        <v>1.1000000000000001</v>
      </c>
      <c r="B5" s="196" t="s">
        <v>190</v>
      </c>
      <c r="C5" s="153" t="s">
        <v>169</v>
      </c>
      <c r="D5" s="197">
        <v>2</v>
      </c>
      <c r="E5" s="159">
        <v>43750</v>
      </c>
      <c r="F5" s="195"/>
      <c r="G5" s="159"/>
      <c r="H5" s="159">
        <v>1</v>
      </c>
      <c r="I5" s="159">
        <v>50</v>
      </c>
      <c r="J5" s="158">
        <f>D5*E5+F5+G5</f>
        <v>87500</v>
      </c>
      <c r="K5" s="159">
        <f>J5*H5*I5</f>
        <v>4375000</v>
      </c>
      <c r="L5" s="160"/>
    </row>
    <row r="6" spans="1:12" ht="51.75" customHeight="1" x14ac:dyDescent="0.25">
      <c r="A6" s="164">
        <v>1.2</v>
      </c>
      <c r="B6" s="165" t="s">
        <v>189</v>
      </c>
      <c r="C6" s="166" t="s">
        <v>123</v>
      </c>
      <c r="D6" s="198">
        <v>1</v>
      </c>
      <c r="E6" s="199">
        <v>43750</v>
      </c>
      <c r="F6" s="210"/>
      <c r="G6" s="199"/>
      <c r="H6" s="199">
        <v>1</v>
      </c>
      <c r="I6" s="159">
        <v>50</v>
      </c>
      <c r="J6" s="158">
        <f>D6*E6+F6+G6</f>
        <v>43750</v>
      </c>
      <c r="K6" s="159">
        <f>J6*H6*I6</f>
        <v>2187500</v>
      </c>
      <c r="L6" s="171"/>
    </row>
    <row r="7" spans="1:12" ht="51" customHeight="1" x14ac:dyDescent="0.25">
      <c r="A7" s="161">
        <v>1.3</v>
      </c>
      <c r="B7" s="154" t="s">
        <v>188</v>
      </c>
      <c r="C7" s="153" t="s">
        <v>127</v>
      </c>
      <c r="D7" s="197">
        <v>720</v>
      </c>
      <c r="E7" s="159">
        <v>43750</v>
      </c>
      <c r="F7" s="195"/>
      <c r="G7" s="159"/>
      <c r="H7" s="159">
        <v>1</v>
      </c>
      <c r="I7" s="159">
        <v>50</v>
      </c>
      <c r="J7" s="158">
        <f>D7*E7+F7+G7</f>
        <v>31500000</v>
      </c>
      <c r="K7" s="159">
        <f>J7*H7*I7</f>
        <v>1575000000</v>
      </c>
      <c r="L7" s="160"/>
    </row>
    <row r="8" spans="1:12" ht="99.75" customHeight="1" x14ac:dyDescent="0.25">
      <c r="A8" s="161">
        <v>1.4</v>
      </c>
      <c r="B8" s="189" t="s">
        <v>187</v>
      </c>
      <c r="C8" s="153" t="s">
        <v>123</v>
      </c>
      <c r="D8" s="197">
        <v>5</v>
      </c>
      <c r="E8" s="159">
        <v>43750</v>
      </c>
      <c r="F8" s="195"/>
      <c r="G8" s="159">
        <v>50000</v>
      </c>
      <c r="H8" s="159">
        <v>1</v>
      </c>
      <c r="I8" s="159">
        <v>50</v>
      </c>
      <c r="J8" s="158">
        <f>D8*E8+F8+G8</f>
        <v>268750</v>
      </c>
      <c r="K8" s="159">
        <f>J8*H8*I8</f>
        <v>13437500</v>
      </c>
      <c r="L8" s="160"/>
    </row>
    <row r="9" spans="1:12" ht="24" customHeight="1" x14ac:dyDescent="0.25">
      <c r="A9" s="175">
        <v>2</v>
      </c>
      <c r="B9" s="176" t="s">
        <v>21</v>
      </c>
      <c r="C9" s="153" t="s">
        <v>22</v>
      </c>
      <c r="D9" s="163">
        <v>2</v>
      </c>
      <c r="E9" s="157">
        <v>43750</v>
      </c>
      <c r="F9" s="156"/>
      <c r="G9" s="157"/>
      <c r="H9" s="157">
        <v>1</v>
      </c>
      <c r="I9" s="159">
        <v>50</v>
      </c>
      <c r="J9" s="158">
        <v>87500</v>
      </c>
      <c r="K9" s="159">
        <f>J9*H9*I9</f>
        <v>4375000</v>
      </c>
      <c r="L9" s="160"/>
    </row>
    <row r="10" spans="1:12" ht="25.5" customHeight="1" x14ac:dyDescent="0.25">
      <c r="A10" s="175"/>
      <c r="B10" s="177"/>
      <c r="C10" s="153" t="s">
        <v>23</v>
      </c>
      <c r="D10" s="163">
        <v>1</v>
      </c>
      <c r="E10" s="157">
        <v>43750</v>
      </c>
      <c r="F10" s="156"/>
      <c r="G10" s="157"/>
      <c r="H10" s="157">
        <v>1</v>
      </c>
      <c r="I10" s="159">
        <v>50</v>
      </c>
      <c r="J10" s="158">
        <v>43750</v>
      </c>
      <c r="K10" s="159">
        <f>J10*H10*I10</f>
        <v>2187500</v>
      </c>
      <c r="L10" s="160"/>
    </row>
    <row r="11" spans="1:12" ht="27.75" customHeight="1" x14ac:dyDescent="0.25">
      <c r="A11" s="175"/>
      <c r="B11" s="178"/>
      <c r="C11" s="153" t="s">
        <v>122</v>
      </c>
      <c r="D11" s="163">
        <v>0.5</v>
      </c>
      <c r="E11" s="157">
        <v>43750</v>
      </c>
      <c r="F11" s="156"/>
      <c r="G11" s="157"/>
      <c r="H11" s="157">
        <v>1</v>
      </c>
      <c r="I11" s="159">
        <v>50</v>
      </c>
      <c r="J11" s="158">
        <v>21875</v>
      </c>
      <c r="K11" s="159">
        <f>J11*H11*I11</f>
        <v>1093750</v>
      </c>
      <c r="L11" s="160"/>
    </row>
    <row r="12" spans="1:12" ht="26.25" customHeight="1" x14ac:dyDescent="0.25">
      <c r="A12" s="151">
        <v>3</v>
      </c>
      <c r="B12" s="179" t="s">
        <v>26</v>
      </c>
      <c r="C12" s="153"/>
      <c r="D12" s="163">
        <v>0</v>
      </c>
      <c r="E12" s="157">
        <v>43750</v>
      </c>
      <c r="F12" s="156"/>
      <c r="G12" s="157"/>
      <c r="H12" s="157">
        <v>1</v>
      </c>
      <c r="I12" s="159">
        <v>50</v>
      </c>
      <c r="J12" s="158">
        <v>0</v>
      </c>
      <c r="K12" s="159">
        <f>J12*H12*I12</f>
        <v>0</v>
      </c>
      <c r="L12" s="160"/>
    </row>
    <row r="13" spans="1:12" ht="27" customHeight="1" x14ac:dyDescent="0.25">
      <c r="A13" s="180">
        <v>4</v>
      </c>
      <c r="B13" s="176" t="s">
        <v>35</v>
      </c>
      <c r="C13" s="153" t="s">
        <v>22</v>
      </c>
      <c r="D13" s="163">
        <v>2</v>
      </c>
      <c r="E13" s="157">
        <v>43750</v>
      </c>
      <c r="F13" s="156"/>
      <c r="G13" s="157"/>
      <c r="H13" s="157">
        <v>1</v>
      </c>
      <c r="I13" s="159">
        <v>50</v>
      </c>
      <c r="J13" s="158">
        <v>87500</v>
      </c>
      <c r="K13" s="159">
        <f>J13*H13*I13</f>
        <v>4375000</v>
      </c>
      <c r="L13" s="160"/>
    </row>
    <row r="14" spans="1:12" ht="24" customHeight="1" x14ac:dyDescent="0.25">
      <c r="A14" s="181"/>
      <c r="B14" s="177"/>
      <c r="C14" s="153" t="s">
        <v>23</v>
      </c>
      <c r="D14" s="163">
        <v>0.5</v>
      </c>
      <c r="E14" s="157">
        <v>43750</v>
      </c>
      <c r="F14" s="156"/>
      <c r="G14" s="157"/>
      <c r="H14" s="157">
        <v>1</v>
      </c>
      <c r="I14" s="159">
        <v>50</v>
      </c>
      <c r="J14" s="158">
        <v>21875</v>
      </c>
      <c r="K14" s="159">
        <f>J14*H14*I14</f>
        <v>1093750</v>
      </c>
      <c r="L14" s="160"/>
    </row>
    <row r="15" spans="1:12" ht="27.75" customHeight="1" x14ac:dyDescent="0.25">
      <c r="A15" s="182"/>
      <c r="B15" s="177"/>
      <c r="C15" s="153" t="s">
        <v>122</v>
      </c>
      <c r="D15" s="163">
        <v>0</v>
      </c>
      <c r="E15" s="157">
        <v>43750</v>
      </c>
      <c r="F15" s="156"/>
      <c r="G15" s="157"/>
      <c r="H15" s="157">
        <v>1</v>
      </c>
      <c r="I15" s="159">
        <v>50</v>
      </c>
      <c r="J15" s="158">
        <v>0</v>
      </c>
      <c r="K15" s="159">
        <f>J15*H15*I15</f>
        <v>0</v>
      </c>
      <c r="L15" s="160"/>
    </row>
    <row r="16" spans="1:12" ht="23.25" customHeight="1" x14ac:dyDescent="0.25">
      <c r="A16" s="183"/>
      <c r="B16" s="154"/>
      <c r="C16" s="184" t="s">
        <v>37</v>
      </c>
      <c r="D16" s="185"/>
      <c r="E16" s="186"/>
      <c r="F16" s="156"/>
      <c r="G16" s="157">
        <f>SUM(G1:G15)</f>
        <v>50000</v>
      </c>
      <c r="H16" s="156"/>
      <c r="I16" s="156"/>
      <c r="J16" s="158">
        <f>SUM(J1:J15)</f>
        <v>32162500</v>
      </c>
      <c r="K16" s="158">
        <f>SUM(K1:K15)</f>
        <v>1608125000</v>
      </c>
      <c r="L16" s="187"/>
    </row>
    <row r="17" spans="1:12" ht="15.75" x14ac:dyDescent="0.25">
      <c r="A17" s="188" t="s">
        <v>140</v>
      </c>
      <c r="B17" s="188"/>
      <c r="C17" s="188"/>
      <c r="D17" s="188"/>
      <c r="E17" s="188"/>
      <c r="F17" s="188"/>
      <c r="G17" s="188"/>
      <c r="H17" s="188"/>
      <c r="I17" s="188"/>
      <c r="J17" s="188"/>
      <c r="K17" s="188"/>
      <c r="L17" s="188"/>
    </row>
    <row r="18" spans="1:12" ht="94.5" x14ac:dyDescent="0.25">
      <c r="A18" s="145" t="s">
        <v>5</v>
      </c>
      <c r="B18" s="146" t="s">
        <v>6</v>
      </c>
      <c r="C18" s="146" t="s">
        <v>139</v>
      </c>
      <c r="D18" s="146" t="s">
        <v>138</v>
      </c>
      <c r="E18" s="146" t="s">
        <v>137</v>
      </c>
      <c r="F18" s="147" t="s">
        <v>136</v>
      </c>
      <c r="G18" s="148" t="s">
        <v>135</v>
      </c>
      <c r="H18" s="148" t="s">
        <v>134</v>
      </c>
      <c r="I18" s="148" t="s">
        <v>133</v>
      </c>
      <c r="J18" s="148" t="s">
        <v>132</v>
      </c>
      <c r="K18" s="149" t="s">
        <v>131</v>
      </c>
      <c r="L18" s="150" t="s">
        <v>16</v>
      </c>
    </row>
    <row r="19" spans="1:12" ht="15.75" x14ac:dyDescent="0.25">
      <c r="A19" s="151">
        <v>1</v>
      </c>
      <c r="B19" s="152" t="s">
        <v>17</v>
      </c>
      <c r="C19" s="153"/>
      <c r="D19" s="154"/>
      <c r="E19" s="155"/>
      <c r="F19" s="156"/>
      <c r="G19" s="157"/>
      <c r="H19" s="157"/>
      <c r="I19" s="157"/>
      <c r="J19" s="158"/>
      <c r="K19" s="159"/>
      <c r="L19" s="160"/>
    </row>
    <row r="20" spans="1:12" ht="63" x14ac:dyDescent="0.25">
      <c r="A20" s="161">
        <v>1.1000000000000001</v>
      </c>
      <c r="B20" s="196" t="s">
        <v>186</v>
      </c>
      <c r="C20" s="153" t="s">
        <v>169</v>
      </c>
      <c r="D20" s="197">
        <v>2</v>
      </c>
      <c r="E20" s="159">
        <v>43750</v>
      </c>
      <c r="F20" s="195"/>
      <c r="G20" s="159"/>
      <c r="H20" s="159">
        <v>1</v>
      </c>
      <c r="I20" s="159">
        <v>10</v>
      </c>
      <c r="J20" s="158">
        <f>D20*E20+F20+G20</f>
        <v>87500</v>
      </c>
      <c r="K20" s="159">
        <f>J20*H20*I20</f>
        <v>875000</v>
      </c>
      <c r="L20" s="160"/>
    </row>
    <row r="21" spans="1:12" ht="409.5" x14ac:dyDescent="0.25">
      <c r="A21" s="164">
        <v>1.2</v>
      </c>
      <c r="B21" s="165" t="s">
        <v>185</v>
      </c>
      <c r="C21" s="166" t="s">
        <v>123</v>
      </c>
      <c r="D21" s="198">
        <v>240</v>
      </c>
      <c r="E21" s="199">
        <v>43750</v>
      </c>
      <c r="F21" s="210"/>
      <c r="G21" s="199"/>
      <c r="H21" s="199">
        <v>1</v>
      </c>
      <c r="I21" s="159">
        <v>10</v>
      </c>
      <c r="J21" s="158">
        <f>D21*E21+F21+G21</f>
        <v>10500000</v>
      </c>
      <c r="K21" s="159">
        <f>J21*H21*I21</f>
        <v>105000000</v>
      </c>
      <c r="L21" s="171"/>
    </row>
    <row r="22" spans="1:12" ht="94.5" x14ac:dyDescent="0.25">
      <c r="A22" s="161">
        <v>1.3</v>
      </c>
      <c r="B22" s="154" t="s">
        <v>184</v>
      </c>
      <c r="C22" s="153" t="s">
        <v>127</v>
      </c>
      <c r="D22" s="197">
        <v>2</v>
      </c>
      <c r="E22" s="159">
        <v>43750</v>
      </c>
      <c r="F22" s="195"/>
      <c r="G22" s="159"/>
      <c r="H22" s="159">
        <v>1</v>
      </c>
      <c r="I22" s="159">
        <v>10</v>
      </c>
      <c r="J22" s="158">
        <f>D22*E22+F22+G22</f>
        <v>87500</v>
      </c>
      <c r="K22" s="159">
        <f>J22*H22*I22</f>
        <v>875000</v>
      </c>
      <c r="L22" s="160"/>
    </row>
    <row r="23" spans="1:12" ht="15.75" x14ac:dyDescent="0.25">
      <c r="A23" s="175">
        <v>2</v>
      </c>
      <c r="B23" s="176" t="s">
        <v>21</v>
      </c>
      <c r="C23" s="153" t="s">
        <v>22</v>
      </c>
      <c r="D23" s="197">
        <v>2</v>
      </c>
      <c r="E23" s="159">
        <v>43750</v>
      </c>
      <c r="F23" s="156"/>
      <c r="G23" s="157"/>
      <c r="H23" s="159">
        <v>1</v>
      </c>
      <c r="I23" s="159">
        <v>10</v>
      </c>
      <c r="J23" s="158">
        <v>87500</v>
      </c>
      <c r="K23" s="159">
        <f>J23*H23*I23</f>
        <v>875000</v>
      </c>
      <c r="L23" s="160"/>
    </row>
    <row r="24" spans="1:12" ht="15.75" x14ac:dyDescent="0.25">
      <c r="A24" s="175"/>
      <c r="B24" s="177"/>
      <c r="C24" s="153" t="s">
        <v>23</v>
      </c>
      <c r="D24" s="197">
        <v>1</v>
      </c>
      <c r="E24" s="159">
        <v>43750</v>
      </c>
      <c r="F24" s="156"/>
      <c r="G24" s="157"/>
      <c r="H24" s="159">
        <v>1</v>
      </c>
      <c r="I24" s="159">
        <v>10</v>
      </c>
      <c r="J24" s="158">
        <v>43750</v>
      </c>
      <c r="K24" s="159">
        <f>J24*H24*I24</f>
        <v>437500</v>
      </c>
      <c r="L24" s="160"/>
    </row>
    <row r="25" spans="1:12" ht="15.75" x14ac:dyDescent="0.25">
      <c r="A25" s="175"/>
      <c r="B25" s="178"/>
      <c r="C25" s="153" t="s">
        <v>122</v>
      </c>
      <c r="D25" s="197">
        <v>0.5</v>
      </c>
      <c r="E25" s="159">
        <v>43750</v>
      </c>
      <c r="F25" s="156"/>
      <c r="G25" s="157"/>
      <c r="H25" s="159">
        <v>1</v>
      </c>
      <c r="I25" s="159">
        <v>10</v>
      </c>
      <c r="J25" s="158">
        <v>21875</v>
      </c>
      <c r="K25" s="159">
        <f>J25*H25*I25</f>
        <v>218750</v>
      </c>
      <c r="L25" s="160"/>
    </row>
    <row r="26" spans="1:12" ht="15.75" x14ac:dyDescent="0.25">
      <c r="A26" s="151">
        <v>3</v>
      </c>
      <c r="B26" s="179" t="s">
        <v>26</v>
      </c>
      <c r="C26" s="153"/>
      <c r="D26" s="197">
        <v>0</v>
      </c>
      <c r="E26" s="159">
        <v>43750</v>
      </c>
      <c r="F26" s="156"/>
      <c r="G26" s="157"/>
      <c r="H26" s="159">
        <v>1</v>
      </c>
      <c r="I26" s="159">
        <v>10</v>
      </c>
      <c r="J26" s="158">
        <v>0</v>
      </c>
      <c r="K26" s="159">
        <f>J26*H26*I26</f>
        <v>0</v>
      </c>
      <c r="L26" s="160"/>
    </row>
    <row r="27" spans="1:12" ht="15.75" x14ac:dyDescent="0.25">
      <c r="A27" s="180">
        <v>4</v>
      </c>
      <c r="B27" s="176" t="s">
        <v>35</v>
      </c>
      <c r="C27" s="153" t="s">
        <v>22</v>
      </c>
      <c r="D27" s="197">
        <v>2</v>
      </c>
      <c r="E27" s="159">
        <v>43750</v>
      </c>
      <c r="F27" s="156"/>
      <c r="G27" s="157"/>
      <c r="H27" s="159">
        <v>1</v>
      </c>
      <c r="I27" s="159">
        <v>10</v>
      </c>
      <c r="J27" s="158">
        <v>87500</v>
      </c>
      <c r="K27" s="159">
        <f>J27*H27*I27</f>
        <v>875000</v>
      </c>
      <c r="L27" s="160"/>
    </row>
    <row r="28" spans="1:12" ht="15.75" x14ac:dyDescent="0.25">
      <c r="A28" s="181"/>
      <c r="B28" s="177"/>
      <c r="C28" s="153" t="s">
        <v>23</v>
      </c>
      <c r="D28" s="197">
        <v>0.5</v>
      </c>
      <c r="E28" s="159">
        <v>43750</v>
      </c>
      <c r="F28" s="156"/>
      <c r="G28" s="157"/>
      <c r="H28" s="159">
        <v>1</v>
      </c>
      <c r="I28" s="159">
        <v>10</v>
      </c>
      <c r="J28" s="158">
        <v>21875</v>
      </c>
      <c r="K28" s="159">
        <f>J28*H28*I28</f>
        <v>218750</v>
      </c>
      <c r="L28" s="160"/>
    </row>
    <row r="29" spans="1:12" ht="15.75" x14ac:dyDescent="0.25">
      <c r="A29" s="182"/>
      <c r="B29" s="177"/>
      <c r="C29" s="153" t="s">
        <v>122</v>
      </c>
      <c r="D29" s="197">
        <v>0</v>
      </c>
      <c r="E29" s="159">
        <v>43750</v>
      </c>
      <c r="F29" s="156"/>
      <c r="G29" s="157"/>
      <c r="H29" s="159">
        <v>1</v>
      </c>
      <c r="I29" s="159">
        <v>10</v>
      </c>
      <c r="J29" s="158">
        <v>0</v>
      </c>
      <c r="K29" s="159">
        <f>J29*H29*I29</f>
        <v>0</v>
      </c>
      <c r="L29" s="160"/>
    </row>
    <row r="30" spans="1:12" ht="15.75" x14ac:dyDescent="0.25">
      <c r="A30" s="183"/>
      <c r="B30" s="154"/>
      <c r="C30" s="184" t="s">
        <v>37</v>
      </c>
      <c r="D30" s="185"/>
      <c r="E30" s="186"/>
      <c r="F30" s="156"/>
      <c r="G30" s="157">
        <f>SUM(G16:G29)</f>
        <v>50000</v>
      </c>
      <c r="H30" s="156"/>
      <c r="I30" s="156"/>
      <c r="J30" s="158">
        <f>SUM(J16:J29)</f>
        <v>43100000</v>
      </c>
      <c r="K30" s="158">
        <f>SUM(K16:K29)</f>
        <v>1717500000</v>
      </c>
      <c r="L30" s="187"/>
    </row>
    <row r="31" spans="1:12" ht="15.75" x14ac:dyDescent="0.25">
      <c r="A31" s="202"/>
      <c r="B31" s="202"/>
      <c r="C31" s="203" t="s">
        <v>121</v>
      </c>
      <c r="D31" s="204"/>
      <c r="E31" s="204"/>
      <c r="F31" s="204"/>
      <c r="G31" s="204"/>
      <c r="H31" s="204"/>
      <c r="I31" s="204"/>
      <c r="J31" s="158">
        <v>32162500</v>
      </c>
      <c r="K31" s="192">
        <v>1608125000</v>
      </c>
      <c r="L31" s="205"/>
    </row>
    <row r="32" spans="1:12" x14ac:dyDescent="0.25">
      <c r="A32" s="202"/>
      <c r="B32" s="202"/>
      <c r="C32" s="203" t="s">
        <v>120</v>
      </c>
      <c r="D32" s="204"/>
      <c r="E32" s="204"/>
      <c r="F32" s="204"/>
      <c r="G32" s="204"/>
      <c r="H32" s="204"/>
      <c r="I32" s="204"/>
      <c r="J32" s="206">
        <f>J31-J30</f>
        <v>-10937500</v>
      </c>
      <c r="K32" s="206">
        <f>K31-K30</f>
        <v>-109375000</v>
      </c>
      <c r="L32" s="205"/>
    </row>
    <row r="33" spans="1:12" ht="15.75" x14ac:dyDescent="0.25">
      <c r="A33" s="131"/>
      <c r="B33" s="131"/>
      <c r="C33" s="131"/>
      <c r="D33" s="131"/>
      <c r="E33" s="131"/>
      <c r="F33" s="131"/>
      <c r="G33" s="131"/>
      <c r="H33" s="131"/>
      <c r="I33" s="131"/>
      <c r="J33" s="132"/>
      <c r="K33" s="132"/>
      <c r="L33" s="131"/>
    </row>
    <row r="34" spans="1:12" ht="15.75" x14ac:dyDescent="0.25">
      <c r="A34" s="131"/>
      <c r="B34" s="131"/>
      <c r="C34" s="131"/>
      <c r="D34" s="131"/>
      <c r="E34" s="131"/>
      <c r="F34" s="131"/>
      <c r="G34" s="131"/>
      <c r="H34" s="131"/>
      <c r="I34" s="131"/>
      <c r="J34" s="132"/>
      <c r="K34" s="132"/>
      <c r="L34" s="131"/>
    </row>
    <row r="35" spans="1:12" ht="15.75" x14ac:dyDescent="0.25">
      <c r="A35" s="144" t="s">
        <v>119</v>
      </c>
      <c r="B35" s="144"/>
      <c r="C35" s="144"/>
      <c r="D35" s="144"/>
      <c r="E35" s="144"/>
      <c r="F35" s="144"/>
      <c r="G35" s="144"/>
      <c r="H35" s="144"/>
      <c r="I35" s="144"/>
      <c r="J35" s="138"/>
      <c r="K35" s="132"/>
      <c r="L35" s="131"/>
    </row>
    <row r="36" spans="1:12" ht="15.75" x14ac:dyDescent="0.25">
      <c r="A36" s="139"/>
      <c r="B36" s="139"/>
      <c r="C36" s="139"/>
      <c r="D36" s="139"/>
      <c r="E36" s="139"/>
      <c r="F36" s="139"/>
      <c r="G36" s="139"/>
      <c r="H36" s="139"/>
      <c r="I36" s="139"/>
      <c r="J36" s="138"/>
      <c r="K36" s="132"/>
      <c r="L36" s="131"/>
    </row>
    <row r="37" spans="1:12" ht="15.75" x14ac:dyDescent="0.25">
      <c r="A37" s="139"/>
      <c r="B37" s="139"/>
      <c r="C37" s="139"/>
      <c r="D37" s="139"/>
      <c r="E37" s="139"/>
      <c r="F37" s="139"/>
      <c r="G37" s="139"/>
      <c r="H37" s="139"/>
      <c r="I37" s="139"/>
      <c r="J37" s="138"/>
      <c r="K37" s="132"/>
      <c r="L37" s="131"/>
    </row>
    <row r="38" spans="1:12" ht="15.75" x14ac:dyDescent="0.25">
      <c r="A38" s="139"/>
      <c r="B38" s="139"/>
      <c r="C38" s="139"/>
      <c r="D38" s="139"/>
      <c r="E38" s="139"/>
      <c r="F38" s="139"/>
      <c r="G38" s="139"/>
      <c r="H38" s="139"/>
      <c r="I38" s="139"/>
      <c r="J38" s="138"/>
      <c r="K38" s="132"/>
      <c r="L38" s="131"/>
    </row>
    <row r="39" spans="1:12" ht="15.75" x14ac:dyDescent="0.25">
      <c r="A39" s="139"/>
      <c r="B39" s="139"/>
      <c r="C39" s="139"/>
      <c r="D39" s="139"/>
      <c r="E39" s="139"/>
      <c r="F39" s="139"/>
      <c r="G39" s="139"/>
      <c r="H39" s="139"/>
      <c r="I39" s="139"/>
      <c r="J39" s="138"/>
      <c r="K39" s="132"/>
      <c r="L39" s="131"/>
    </row>
    <row r="40" spans="1:12" ht="15.75" x14ac:dyDescent="0.25">
      <c r="A40" s="139"/>
      <c r="B40" s="139"/>
      <c r="C40" s="139"/>
      <c r="D40" s="139"/>
      <c r="E40" s="139"/>
      <c r="F40" s="139"/>
      <c r="G40" s="139"/>
      <c r="H40" s="139"/>
      <c r="I40" s="139"/>
      <c r="J40" s="138"/>
      <c r="K40" s="132"/>
      <c r="L40" s="131"/>
    </row>
    <row r="41" spans="1:12" ht="15.75" x14ac:dyDescent="0.25">
      <c r="A41" s="139"/>
      <c r="B41" s="139"/>
      <c r="C41" s="139"/>
      <c r="D41" s="139"/>
      <c r="E41" s="139"/>
      <c r="F41" s="139"/>
      <c r="G41" s="139"/>
      <c r="H41" s="139"/>
      <c r="I41" s="139"/>
      <c r="J41" s="138"/>
      <c r="K41" s="132"/>
      <c r="L41" s="131"/>
    </row>
    <row r="42" spans="1:12" ht="15.75" x14ac:dyDescent="0.25">
      <c r="A42" s="139"/>
      <c r="B42" s="139"/>
      <c r="C42" s="139"/>
      <c r="D42" s="139"/>
      <c r="E42" s="139"/>
      <c r="F42" s="139"/>
      <c r="G42" s="139"/>
      <c r="H42" s="139"/>
      <c r="I42" s="139"/>
      <c r="J42" s="138"/>
      <c r="K42" s="132"/>
      <c r="L42" s="131"/>
    </row>
    <row r="43" spans="1:12" ht="15.75" x14ac:dyDescent="0.25">
      <c r="A43" s="139"/>
      <c r="B43" s="139"/>
      <c r="C43" s="139"/>
      <c r="D43" s="139"/>
      <c r="E43" s="139"/>
      <c r="F43" s="139"/>
      <c r="G43" s="139"/>
      <c r="H43" s="139"/>
      <c r="I43" s="139"/>
      <c r="J43" s="138"/>
      <c r="K43" s="132"/>
      <c r="L43" s="131"/>
    </row>
    <row r="44" spans="1:12" ht="15.75" x14ac:dyDescent="0.25">
      <c r="A44" s="139"/>
      <c r="B44" s="139"/>
      <c r="C44" s="139"/>
      <c r="D44" s="139"/>
      <c r="E44" s="139"/>
      <c r="F44" s="139"/>
      <c r="G44" s="139"/>
      <c r="H44" s="139"/>
      <c r="I44" s="139"/>
      <c r="J44" s="138"/>
      <c r="K44" s="132"/>
      <c r="L44" s="131"/>
    </row>
    <row r="45" spans="1:12" ht="15.75" x14ac:dyDescent="0.25">
      <c r="A45" s="139"/>
      <c r="B45" s="139"/>
      <c r="C45" s="139"/>
      <c r="D45" s="139"/>
      <c r="E45" s="139"/>
      <c r="F45" s="139"/>
      <c r="G45" s="139"/>
      <c r="H45" s="139"/>
      <c r="I45" s="139"/>
      <c r="J45" s="138"/>
      <c r="K45" s="132"/>
      <c r="L45" s="131"/>
    </row>
    <row r="46" spans="1:12" ht="15.75" x14ac:dyDescent="0.25">
      <c r="A46" s="139"/>
      <c r="B46" s="139"/>
      <c r="C46" s="139"/>
      <c r="D46" s="139"/>
      <c r="E46" s="139"/>
      <c r="F46" s="139"/>
      <c r="G46" s="139"/>
      <c r="H46" s="139"/>
      <c r="I46" s="139"/>
      <c r="J46" s="138"/>
      <c r="K46" s="132"/>
      <c r="L46" s="131"/>
    </row>
    <row r="47" spans="1:12" ht="15.75" x14ac:dyDescent="0.25">
      <c r="A47" s="139"/>
      <c r="B47" s="139"/>
      <c r="C47" s="139"/>
      <c r="D47" s="139"/>
      <c r="E47" s="139"/>
      <c r="F47" s="139"/>
      <c r="G47" s="139"/>
      <c r="H47" s="139"/>
      <c r="I47" s="139"/>
      <c r="J47" s="138"/>
      <c r="K47" s="132"/>
      <c r="L47" s="131"/>
    </row>
    <row r="48" spans="1:12" ht="15.75" x14ac:dyDescent="0.25">
      <c r="A48" s="139"/>
      <c r="B48" s="139"/>
      <c r="C48" s="139"/>
      <c r="D48" s="139"/>
      <c r="E48" s="139"/>
      <c r="F48" s="139"/>
      <c r="G48" s="139"/>
      <c r="H48" s="139"/>
      <c r="I48" s="139"/>
      <c r="J48" s="138"/>
      <c r="K48" s="132"/>
      <c r="L48" s="131"/>
    </row>
    <row r="49" spans="1:12" ht="15.75" x14ac:dyDescent="0.25">
      <c r="A49" s="139"/>
      <c r="B49" s="139"/>
      <c r="C49" s="139"/>
      <c r="D49" s="139"/>
      <c r="E49" s="139"/>
      <c r="F49" s="139"/>
      <c r="G49" s="139"/>
      <c r="H49" s="139"/>
      <c r="I49" s="139"/>
      <c r="J49" s="138"/>
      <c r="K49" s="132"/>
      <c r="L49" s="131"/>
    </row>
    <row r="50" spans="1:12" ht="15.75" x14ac:dyDescent="0.25">
      <c r="A50" s="139"/>
      <c r="B50" s="139"/>
      <c r="C50" s="139"/>
      <c r="D50" s="139"/>
      <c r="E50" s="139"/>
      <c r="F50" s="139"/>
      <c r="G50" s="139"/>
      <c r="H50" s="139"/>
      <c r="I50" s="139"/>
      <c r="J50" s="138"/>
      <c r="K50" s="132"/>
      <c r="L50" s="131"/>
    </row>
    <row r="51" spans="1:12" ht="15.75" x14ac:dyDescent="0.25">
      <c r="A51" s="139"/>
      <c r="B51" s="139"/>
      <c r="C51" s="139"/>
      <c r="D51" s="139"/>
      <c r="E51" s="139"/>
      <c r="F51" s="139"/>
      <c r="G51" s="139"/>
      <c r="H51" s="139"/>
      <c r="I51" s="139"/>
      <c r="J51" s="138"/>
      <c r="K51" s="132"/>
      <c r="L51" s="131"/>
    </row>
    <row r="52" spans="1:12" ht="15.75" x14ac:dyDescent="0.25">
      <c r="A52" s="139"/>
      <c r="B52" s="139"/>
      <c r="C52" s="139"/>
      <c r="D52" s="139"/>
      <c r="E52" s="139"/>
      <c r="F52" s="139"/>
      <c r="G52" s="139"/>
      <c r="H52" s="139"/>
      <c r="I52" s="139"/>
      <c r="J52" s="138"/>
      <c r="K52" s="132"/>
      <c r="L52" s="131"/>
    </row>
    <row r="53" spans="1:12" ht="15.75" x14ac:dyDescent="0.25">
      <c r="A53" s="139"/>
      <c r="B53" s="139"/>
      <c r="C53" s="139"/>
      <c r="D53" s="139"/>
      <c r="E53" s="139"/>
      <c r="F53" s="139"/>
      <c r="G53" s="139"/>
      <c r="H53" s="139"/>
      <c r="I53" s="139"/>
      <c r="J53" s="138"/>
      <c r="K53" s="132"/>
      <c r="L53" s="131"/>
    </row>
    <row r="54" spans="1:12" ht="15.75" x14ac:dyDescent="0.25">
      <c r="A54" s="139"/>
      <c r="B54" s="139"/>
      <c r="C54" s="139"/>
      <c r="D54" s="139"/>
      <c r="E54" s="139"/>
      <c r="F54" s="139"/>
      <c r="G54" s="139"/>
      <c r="H54" s="139"/>
      <c r="I54" s="139"/>
      <c r="J54" s="138"/>
      <c r="K54" s="132"/>
      <c r="L54" s="131"/>
    </row>
    <row r="55" spans="1:12" ht="15.75" x14ac:dyDescent="0.25">
      <c r="A55" s="140"/>
      <c r="B55" s="140"/>
      <c r="C55" s="138"/>
      <c r="D55" s="138"/>
      <c r="E55" s="138"/>
      <c r="F55" s="138"/>
      <c r="G55" s="138"/>
      <c r="H55" s="138"/>
      <c r="I55" s="138"/>
      <c r="J55" s="138"/>
      <c r="K55" s="132"/>
      <c r="L55" s="131"/>
    </row>
    <row r="56" spans="1:12" ht="15.75" x14ac:dyDescent="0.25">
      <c r="A56" s="138"/>
      <c r="B56" s="138"/>
      <c r="C56" s="138"/>
      <c r="D56" s="138"/>
      <c r="E56" s="138"/>
      <c r="F56" s="138"/>
      <c r="G56" s="138"/>
      <c r="H56" s="138"/>
      <c r="I56" s="138"/>
      <c r="J56" s="138"/>
      <c r="K56" s="132"/>
      <c r="L56" s="131"/>
    </row>
    <row r="57" spans="1:12" ht="15.75" x14ac:dyDescent="0.25">
      <c r="A57" s="138"/>
      <c r="B57" s="138"/>
      <c r="C57" s="138"/>
      <c r="D57" s="138"/>
      <c r="E57" s="138"/>
      <c r="F57" s="138"/>
      <c r="G57" s="138"/>
      <c r="H57" s="138"/>
      <c r="I57" s="138"/>
      <c r="J57" s="138"/>
      <c r="K57" s="132"/>
      <c r="L57" s="131"/>
    </row>
    <row r="58" spans="1:12" ht="15.75" x14ac:dyDescent="0.25">
      <c r="A58" s="138"/>
      <c r="B58" s="138"/>
      <c r="C58" s="138"/>
      <c r="D58" s="138"/>
      <c r="E58" s="138"/>
      <c r="F58" s="138"/>
      <c r="G58" s="138"/>
      <c r="H58" s="138"/>
      <c r="I58" s="138"/>
      <c r="J58" s="138"/>
      <c r="K58" s="132"/>
      <c r="L58" s="131"/>
    </row>
    <row r="59" spans="1:12" ht="15.75" x14ac:dyDescent="0.25">
      <c r="A59" s="138"/>
      <c r="B59" s="138"/>
      <c r="C59" s="138"/>
      <c r="D59" s="138"/>
      <c r="E59" s="138"/>
      <c r="F59" s="138"/>
      <c r="G59" s="138"/>
      <c r="H59" s="138"/>
      <c r="I59" s="138"/>
      <c r="J59" s="138"/>
      <c r="K59" s="132"/>
      <c r="L59" s="131"/>
    </row>
    <row r="60" spans="1:12" ht="15.75" x14ac:dyDescent="0.25">
      <c r="A60" s="138"/>
      <c r="B60" s="138"/>
      <c r="C60" s="138"/>
      <c r="D60" s="138"/>
      <c r="E60" s="138"/>
      <c r="F60" s="138"/>
      <c r="G60" s="138"/>
      <c r="H60" s="138"/>
      <c r="I60" s="138"/>
      <c r="J60" s="138"/>
      <c r="K60" s="132"/>
      <c r="L60" s="131"/>
    </row>
    <row r="61" spans="1:12" ht="15.75" x14ac:dyDescent="0.25">
      <c r="A61" s="138"/>
      <c r="B61" s="138"/>
      <c r="C61" s="138"/>
      <c r="D61" s="138"/>
      <c r="E61" s="138"/>
      <c r="F61" s="138"/>
      <c r="G61" s="138"/>
      <c r="H61" s="138"/>
      <c r="I61" s="138"/>
      <c r="J61" s="138"/>
      <c r="K61" s="132"/>
      <c r="L61" s="131"/>
    </row>
    <row r="62" spans="1:12" ht="15.75" x14ac:dyDescent="0.25">
      <c r="A62" s="138"/>
      <c r="B62" s="138"/>
      <c r="C62" s="138"/>
      <c r="D62" s="138"/>
      <c r="E62" s="138"/>
      <c r="F62" s="138"/>
      <c r="G62" s="138"/>
      <c r="H62" s="138"/>
      <c r="I62" s="138"/>
      <c r="J62" s="138"/>
      <c r="K62" s="132"/>
      <c r="L62" s="131"/>
    </row>
    <row r="63" spans="1:12" ht="15.75" x14ac:dyDescent="0.25">
      <c r="A63" s="139"/>
      <c r="B63" s="139"/>
      <c r="C63" s="139"/>
      <c r="D63" s="139"/>
      <c r="E63" s="139"/>
      <c r="F63" s="139"/>
      <c r="G63" s="139"/>
      <c r="H63" s="139"/>
      <c r="I63" s="139"/>
      <c r="J63" s="138"/>
      <c r="K63" s="132"/>
      <c r="L63" s="131"/>
    </row>
    <row r="64" spans="1:12" ht="15.75" x14ac:dyDescent="0.25">
      <c r="A64" s="139"/>
      <c r="B64" s="139"/>
      <c r="C64" s="139"/>
      <c r="D64" s="139"/>
      <c r="E64" s="139"/>
      <c r="F64" s="139"/>
      <c r="G64" s="139"/>
      <c r="H64" s="139"/>
      <c r="I64" s="139"/>
      <c r="J64" s="138"/>
      <c r="K64" s="132"/>
      <c r="L64" s="131"/>
    </row>
    <row r="65" spans="1:12" ht="15.75" x14ac:dyDescent="0.25">
      <c r="A65" s="139"/>
      <c r="B65" s="139"/>
      <c r="C65" s="139"/>
      <c r="D65" s="139"/>
      <c r="E65" s="139"/>
      <c r="F65" s="139"/>
      <c r="G65" s="139"/>
      <c r="H65" s="139"/>
      <c r="I65" s="139"/>
      <c r="J65" s="138"/>
      <c r="K65" s="132"/>
      <c r="L65" s="131"/>
    </row>
    <row r="66" spans="1:12" ht="15.75" x14ac:dyDescent="0.25">
      <c r="A66" s="139"/>
      <c r="B66" s="139"/>
      <c r="C66" s="139"/>
      <c r="D66" s="139"/>
      <c r="E66" s="139"/>
      <c r="F66" s="139"/>
      <c r="G66" s="139"/>
      <c r="H66" s="139"/>
      <c r="I66" s="139"/>
      <c r="J66" s="138"/>
      <c r="K66" s="132"/>
      <c r="L66" s="131"/>
    </row>
    <row r="67" spans="1:12" ht="15.75" x14ac:dyDescent="0.25">
      <c r="A67" s="139"/>
      <c r="B67" s="139"/>
      <c r="C67" s="139"/>
      <c r="D67" s="139"/>
      <c r="E67" s="139"/>
      <c r="F67" s="139"/>
      <c r="G67" s="139"/>
      <c r="H67" s="139"/>
      <c r="I67" s="139"/>
      <c r="J67" s="138"/>
      <c r="K67" s="132"/>
      <c r="L67" s="131"/>
    </row>
    <row r="68" spans="1:12" ht="15.75" x14ac:dyDescent="0.25">
      <c r="A68" s="139"/>
      <c r="B68" s="139"/>
      <c r="C68" s="139"/>
      <c r="D68" s="139"/>
      <c r="E68" s="139"/>
      <c r="F68" s="139"/>
      <c r="G68" s="139"/>
      <c r="H68" s="139"/>
      <c r="I68" s="139"/>
      <c r="J68" s="138"/>
      <c r="K68" s="132"/>
      <c r="L68" s="131"/>
    </row>
    <row r="69" spans="1:12" ht="15.75" x14ac:dyDescent="0.25">
      <c r="A69" s="139"/>
      <c r="B69" s="139"/>
      <c r="C69" s="139"/>
      <c r="D69" s="139"/>
      <c r="E69" s="139"/>
      <c r="F69" s="139"/>
      <c r="G69" s="139"/>
      <c r="H69" s="139"/>
      <c r="I69" s="139"/>
      <c r="J69" s="139"/>
      <c r="K69" s="132"/>
      <c r="L69" s="131"/>
    </row>
  </sheetData>
  <mergeCells count="14">
    <mergeCell ref="A1:L1"/>
    <mergeCell ref="A2:L2"/>
    <mergeCell ref="A9:A11"/>
    <mergeCell ref="B9:B11"/>
    <mergeCell ref="A13:A15"/>
    <mergeCell ref="B13:B15"/>
    <mergeCell ref="C31:I31"/>
    <mergeCell ref="C32:I32"/>
    <mergeCell ref="A35:I35"/>
    <mergeCell ref="A17:L17"/>
    <mergeCell ref="A23:A25"/>
    <mergeCell ref="B23:B25"/>
    <mergeCell ref="A27:A29"/>
    <mergeCell ref="B27:B2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7CF6-9484-44EF-B744-D82611726093}">
  <dimension ref="A1:L74"/>
  <sheetViews>
    <sheetView tabSelected="1" workbookViewId="0">
      <selection activeCell="O5" sqref="A1:XFD1048576"/>
    </sheetView>
  </sheetViews>
  <sheetFormatPr defaultRowHeight="15" x14ac:dyDescent="0.25"/>
  <cols>
    <col min="1" max="1" width="6.7109375" style="220" customWidth="1"/>
    <col min="2" max="2" width="32.5703125" style="220" customWidth="1"/>
    <col min="3" max="3" width="13.85546875" style="220" customWidth="1"/>
    <col min="4" max="4" width="7.5703125" style="220" customWidth="1"/>
    <col min="5" max="5" width="9.140625" style="220"/>
    <col min="6" max="6" width="12.28515625" style="220" customWidth="1"/>
    <col min="7" max="9" width="9.140625" style="220"/>
    <col min="10" max="10" width="10.42578125" style="221" customWidth="1"/>
    <col min="11" max="11" width="15.42578125" style="221" customWidth="1"/>
    <col min="12" max="12" width="12.7109375" style="220" customWidth="1"/>
    <col min="13" max="16384" width="9.140625" style="220"/>
  </cols>
  <sheetData>
    <row r="1" spans="1:12" ht="15.75" x14ac:dyDescent="0.25">
      <c r="A1" s="219" t="s">
        <v>200</v>
      </c>
      <c r="B1" s="219"/>
      <c r="C1" s="219"/>
      <c r="D1" s="219"/>
      <c r="E1" s="219"/>
      <c r="F1" s="219"/>
      <c r="G1" s="219"/>
      <c r="H1" s="219"/>
      <c r="I1" s="219"/>
      <c r="J1" s="219"/>
      <c r="K1" s="219"/>
      <c r="L1" s="219"/>
    </row>
    <row r="2" spans="1:12" ht="24.75" customHeight="1" x14ac:dyDescent="0.25">
      <c r="A2" s="188" t="s">
        <v>147</v>
      </c>
      <c r="B2" s="188"/>
      <c r="C2" s="188"/>
      <c r="D2" s="188"/>
      <c r="E2" s="188"/>
      <c r="F2" s="188"/>
      <c r="G2" s="188"/>
      <c r="H2" s="188"/>
      <c r="I2" s="188"/>
      <c r="J2" s="188"/>
      <c r="K2" s="188"/>
      <c r="L2" s="188"/>
    </row>
    <row r="3" spans="1:12" ht="94.5" x14ac:dyDescent="0.25">
      <c r="A3" s="145" t="s">
        <v>5</v>
      </c>
      <c r="B3" s="146" t="s">
        <v>6</v>
      </c>
      <c r="C3" s="146" t="s">
        <v>139</v>
      </c>
      <c r="D3" s="146" t="s">
        <v>138</v>
      </c>
      <c r="E3" s="146" t="s">
        <v>137</v>
      </c>
      <c r="F3" s="147" t="s">
        <v>136</v>
      </c>
      <c r="G3" s="148" t="s">
        <v>135</v>
      </c>
      <c r="H3" s="148" t="s">
        <v>134</v>
      </c>
      <c r="I3" s="148" t="s">
        <v>133</v>
      </c>
      <c r="J3" s="148" t="s">
        <v>132</v>
      </c>
      <c r="K3" s="149" t="s">
        <v>131</v>
      </c>
      <c r="L3" s="150" t="s">
        <v>16</v>
      </c>
    </row>
    <row r="4" spans="1:12" ht="24" customHeight="1" x14ac:dyDescent="0.25">
      <c r="A4" s="151">
        <v>1</v>
      </c>
      <c r="B4" s="152" t="s">
        <v>17</v>
      </c>
      <c r="C4" s="153"/>
      <c r="D4" s="154"/>
      <c r="E4" s="155"/>
      <c r="F4" s="156"/>
      <c r="G4" s="157"/>
      <c r="H4" s="157"/>
      <c r="I4" s="157"/>
      <c r="J4" s="158"/>
      <c r="K4" s="159"/>
      <c r="L4" s="160"/>
    </row>
    <row r="5" spans="1:12" ht="90.75" customHeight="1" x14ac:dyDescent="0.25">
      <c r="A5" s="161">
        <v>1.1000000000000001</v>
      </c>
      <c r="B5" s="196" t="s">
        <v>199</v>
      </c>
      <c r="C5" s="153" t="s">
        <v>169</v>
      </c>
      <c r="D5" s="197">
        <v>2</v>
      </c>
      <c r="E5" s="159">
        <v>43750</v>
      </c>
      <c r="F5" s="195"/>
      <c r="G5" s="159"/>
      <c r="H5" s="159">
        <v>1</v>
      </c>
      <c r="I5" s="159">
        <v>50</v>
      </c>
      <c r="J5" s="158">
        <f>D5*E5+F5+G5</f>
        <v>87500</v>
      </c>
      <c r="K5" s="159">
        <f>J5*H5*I5</f>
        <v>4375000</v>
      </c>
      <c r="L5" s="160"/>
    </row>
    <row r="6" spans="1:12" ht="74.25" customHeight="1" x14ac:dyDescent="0.25">
      <c r="A6" s="164">
        <v>1.2</v>
      </c>
      <c r="B6" s="165" t="s">
        <v>198</v>
      </c>
      <c r="C6" s="166" t="s">
        <v>123</v>
      </c>
      <c r="D6" s="198">
        <v>1</v>
      </c>
      <c r="E6" s="199">
        <v>43750</v>
      </c>
      <c r="F6" s="210"/>
      <c r="G6" s="199"/>
      <c r="H6" s="199">
        <v>1</v>
      </c>
      <c r="I6" s="159">
        <v>50</v>
      </c>
      <c r="J6" s="158">
        <f>D6*E6+F6+G6</f>
        <v>43750</v>
      </c>
      <c r="K6" s="159">
        <f>J6*H6*I6</f>
        <v>2187500</v>
      </c>
      <c r="L6" s="171"/>
    </row>
    <row r="7" spans="1:12" ht="136.5" customHeight="1" x14ac:dyDescent="0.25">
      <c r="A7" s="161">
        <v>1.3</v>
      </c>
      <c r="B7" s="154" t="s">
        <v>197</v>
      </c>
      <c r="C7" s="153" t="s">
        <v>150</v>
      </c>
      <c r="D7" s="197">
        <v>8</v>
      </c>
      <c r="E7" s="159">
        <v>43750</v>
      </c>
      <c r="F7" s="195"/>
      <c r="G7" s="159"/>
      <c r="H7" s="159">
        <v>1</v>
      </c>
      <c r="I7" s="159">
        <v>50</v>
      </c>
      <c r="J7" s="158">
        <f>D7*E7+F7+G7</f>
        <v>350000</v>
      </c>
      <c r="K7" s="159">
        <f>J7*H7*I7</f>
        <v>17500000</v>
      </c>
      <c r="L7" s="160"/>
    </row>
    <row r="8" spans="1:12" ht="24" customHeight="1" x14ac:dyDescent="0.25">
      <c r="A8" s="175">
        <v>2</v>
      </c>
      <c r="B8" s="176" t="s">
        <v>21</v>
      </c>
      <c r="C8" s="153" t="s">
        <v>22</v>
      </c>
      <c r="D8" s="163">
        <v>2</v>
      </c>
      <c r="E8" s="157">
        <v>43750</v>
      </c>
      <c r="F8" s="156"/>
      <c r="G8" s="157"/>
      <c r="H8" s="157">
        <v>1</v>
      </c>
      <c r="I8" s="159">
        <v>68</v>
      </c>
      <c r="J8" s="158">
        <v>87500</v>
      </c>
      <c r="K8" s="159">
        <f>J8*H8*I8</f>
        <v>5950000</v>
      </c>
      <c r="L8" s="160"/>
    </row>
    <row r="9" spans="1:12" ht="25.5" customHeight="1" x14ac:dyDescent="0.25">
      <c r="A9" s="175"/>
      <c r="B9" s="177"/>
      <c r="C9" s="153" t="s">
        <v>23</v>
      </c>
      <c r="D9" s="163">
        <v>1</v>
      </c>
      <c r="E9" s="157">
        <v>43750</v>
      </c>
      <c r="F9" s="156"/>
      <c r="G9" s="157"/>
      <c r="H9" s="157">
        <v>1</v>
      </c>
      <c r="I9" s="159">
        <v>68</v>
      </c>
      <c r="J9" s="158">
        <v>43750</v>
      </c>
      <c r="K9" s="159">
        <f>J9*H9*I9</f>
        <v>2975000</v>
      </c>
      <c r="L9" s="160"/>
    </row>
    <row r="10" spans="1:12" ht="27.75" customHeight="1" x14ac:dyDescent="0.25">
      <c r="A10" s="175"/>
      <c r="B10" s="178"/>
      <c r="C10" s="153" t="s">
        <v>122</v>
      </c>
      <c r="D10" s="163">
        <v>0.5</v>
      </c>
      <c r="E10" s="157">
        <v>43750</v>
      </c>
      <c r="F10" s="156"/>
      <c r="G10" s="157"/>
      <c r="H10" s="157">
        <v>1</v>
      </c>
      <c r="I10" s="159">
        <v>68</v>
      </c>
      <c r="J10" s="158">
        <v>21875</v>
      </c>
      <c r="K10" s="159">
        <f>J10*H10*I10</f>
        <v>1487500</v>
      </c>
      <c r="L10" s="160"/>
    </row>
    <row r="11" spans="1:12" ht="26.25" customHeight="1" x14ac:dyDescent="0.25">
      <c r="A11" s="151">
        <v>3</v>
      </c>
      <c r="B11" s="179" t="s">
        <v>26</v>
      </c>
      <c r="C11" s="153"/>
      <c r="D11" s="163">
        <v>0</v>
      </c>
      <c r="E11" s="157">
        <v>43750</v>
      </c>
      <c r="F11" s="156"/>
      <c r="G11" s="157"/>
      <c r="H11" s="157">
        <v>1</v>
      </c>
      <c r="I11" s="159">
        <v>68</v>
      </c>
      <c r="J11" s="158">
        <v>0</v>
      </c>
      <c r="K11" s="159">
        <f>J11*H11*I11</f>
        <v>0</v>
      </c>
      <c r="L11" s="160"/>
    </row>
    <row r="12" spans="1:12" ht="27" customHeight="1" x14ac:dyDescent="0.25">
      <c r="A12" s="180">
        <v>4</v>
      </c>
      <c r="B12" s="176" t="s">
        <v>35</v>
      </c>
      <c r="C12" s="153" t="s">
        <v>22</v>
      </c>
      <c r="D12" s="163">
        <v>2</v>
      </c>
      <c r="E12" s="157">
        <v>43750</v>
      </c>
      <c r="F12" s="156"/>
      <c r="G12" s="157"/>
      <c r="H12" s="157">
        <v>1</v>
      </c>
      <c r="I12" s="159">
        <v>68</v>
      </c>
      <c r="J12" s="158">
        <v>87500</v>
      </c>
      <c r="K12" s="159">
        <f>J12*H12*I12</f>
        <v>5950000</v>
      </c>
      <c r="L12" s="160"/>
    </row>
    <row r="13" spans="1:12" ht="24" customHeight="1" x14ac:dyDescent="0.25">
      <c r="A13" s="181"/>
      <c r="B13" s="177"/>
      <c r="C13" s="153" t="s">
        <v>23</v>
      </c>
      <c r="D13" s="163">
        <v>0.5</v>
      </c>
      <c r="E13" s="157">
        <v>43750</v>
      </c>
      <c r="F13" s="156"/>
      <c r="G13" s="157"/>
      <c r="H13" s="157">
        <v>1</v>
      </c>
      <c r="I13" s="159">
        <v>68</v>
      </c>
      <c r="J13" s="158">
        <v>21875</v>
      </c>
      <c r="K13" s="159">
        <f>J13*H13*I13</f>
        <v>1487500</v>
      </c>
      <c r="L13" s="160"/>
    </row>
    <row r="14" spans="1:12" ht="27.75" customHeight="1" x14ac:dyDescent="0.25">
      <c r="A14" s="182"/>
      <c r="B14" s="177"/>
      <c r="C14" s="153" t="s">
        <v>122</v>
      </c>
      <c r="D14" s="163">
        <v>0</v>
      </c>
      <c r="E14" s="157">
        <v>43750</v>
      </c>
      <c r="F14" s="156"/>
      <c r="G14" s="157"/>
      <c r="H14" s="157">
        <v>1</v>
      </c>
      <c r="I14" s="159">
        <v>68</v>
      </c>
      <c r="J14" s="158">
        <v>0</v>
      </c>
      <c r="K14" s="159">
        <f>J14*H14*I14</f>
        <v>0</v>
      </c>
      <c r="L14" s="160"/>
    </row>
    <row r="15" spans="1:12" ht="23.25" customHeight="1" x14ac:dyDescent="0.25">
      <c r="A15" s="183"/>
      <c r="B15" s="154"/>
      <c r="C15" s="184" t="s">
        <v>37</v>
      </c>
      <c r="D15" s="185"/>
      <c r="E15" s="186"/>
      <c r="F15" s="156"/>
      <c r="G15" s="157">
        <f>SUM(G1:G14)</f>
        <v>0</v>
      </c>
      <c r="H15" s="156"/>
      <c r="I15" s="156"/>
      <c r="J15" s="158">
        <f>SUM(J1:J14)</f>
        <v>743750</v>
      </c>
      <c r="K15" s="158">
        <f>SUM(K1:K14)</f>
        <v>41912500</v>
      </c>
      <c r="L15" s="187"/>
    </row>
    <row r="16" spans="1:12" ht="15.75" x14ac:dyDescent="0.25">
      <c r="A16" s="188" t="s">
        <v>140</v>
      </c>
      <c r="B16" s="188"/>
      <c r="C16" s="188"/>
      <c r="D16" s="188"/>
      <c r="E16" s="188"/>
      <c r="F16" s="188"/>
      <c r="G16" s="188"/>
      <c r="H16" s="188"/>
      <c r="I16" s="188"/>
      <c r="J16" s="188"/>
      <c r="K16" s="188"/>
      <c r="L16" s="188"/>
    </row>
    <row r="17" spans="1:12" ht="15.75" x14ac:dyDescent="0.25">
      <c r="A17" s="188" t="s">
        <v>196</v>
      </c>
      <c r="B17" s="188"/>
      <c r="C17" s="188"/>
      <c r="D17" s="188"/>
      <c r="E17" s="188"/>
      <c r="F17" s="188"/>
      <c r="G17" s="188"/>
      <c r="H17" s="188"/>
      <c r="I17" s="188"/>
      <c r="J17" s="188"/>
      <c r="K17" s="188"/>
      <c r="L17" s="188"/>
    </row>
    <row r="18" spans="1:12" ht="94.5" x14ac:dyDescent="0.25">
      <c r="A18" s="145" t="s">
        <v>5</v>
      </c>
      <c r="B18" s="146" t="s">
        <v>6</v>
      </c>
      <c r="C18" s="146" t="s">
        <v>139</v>
      </c>
      <c r="D18" s="146" t="s">
        <v>138</v>
      </c>
      <c r="E18" s="146" t="s">
        <v>137</v>
      </c>
      <c r="F18" s="147" t="s">
        <v>136</v>
      </c>
      <c r="G18" s="148" t="s">
        <v>135</v>
      </c>
      <c r="H18" s="148" t="s">
        <v>134</v>
      </c>
      <c r="I18" s="148" t="s">
        <v>133</v>
      </c>
      <c r="J18" s="148" t="s">
        <v>132</v>
      </c>
      <c r="K18" s="149" t="s">
        <v>131</v>
      </c>
      <c r="L18" s="150" t="s">
        <v>16</v>
      </c>
    </row>
    <row r="19" spans="1:12" ht="15.75" x14ac:dyDescent="0.25">
      <c r="A19" s="151">
        <v>1</v>
      </c>
      <c r="B19" s="152" t="s">
        <v>17</v>
      </c>
      <c r="C19" s="153"/>
      <c r="D19" s="154"/>
      <c r="E19" s="155"/>
      <c r="F19" s="156"/>
      <c r="G19" s="157"/>
      <c r="H19" s="157"/>
      <c r="I19" s="157"/>
      <c r="J19" s="158"/>
      <c r="K19" s="159"/>
      <c r="L19" s="160"/>
    </row>
    <row r="20" spans="1:12" ht="31.5" x14ac:dyDescent="0.25">
      <c r="A20" s="161">
        <v>1.1000000000000001</v>
      </c>
      <c r="B20" s="189" t="s">
        <v>195</v>
      </c>
      <c r="C20" s="184" t="s">
        <v>37</v>
      </c>
      <c r="D20" s="197"/>
      <c r="E20" s="159"/>
      <c r="F20" s="195"/>
      <c r="G20" s="159"/>
      <c r="H20" s="159"/>
      <c r="I20" s="159"/>
      <c r="J20" s="158">
        <v>10937500</v>
      </c>
      <c r="K20" s="159">
        <v>109375000</v>
      </c>
      <c r="L20" s="160"/>
    </row>
    <row r="21" spans="1:12" ht="15.75" x14ac:dyDescent="0.25">
      <c r="A21" s="207" t="s">
        <v>194</v>
      </c>
      <c r="B21" s="212"/>
      <c r="C21" s="212"/>
      <c r="D21" s="212"/>
      <c r="E21" s="212"/>
      <c r="F21" s="212"/>
      <c r="G21" s="212"/>
      <c r="H21" s="212"/>
      <c r="I21" s="212"/>
      <c r="J21" s="212"/>
      <c r="K21" s="212"/>
      <c r="L21" s="212"/>
    </row>
    <row r="22" spans="1:12" ht="94.5" x14ac:dyDescent="0.25">
      <c r="A22" s="145" t="s">
        <v>5</v>
      </c>
      <c r="B22" s="146" t="s">
        <v>6</v>
      </c>
      <c r="C22" s="146" t="s">
        <v>139</v>
      </c>
      <c r="D22" s="146" t="s">
        <v>138</v>
      </c>
      <c r="E22" s="146" t="s">
        <v>137</v>
      </c>
      <c r="F22" s="147" t="s">
        <v>136</v>
      </c>
      <c r="G22" s="148" t="s">
        <v>135</v>
      </c>
      <c r="H22" s="148" t="s">
        <v>134</v>
      </c>
      <c r="I22" s="148" t="s">
        <v>133</v>
      </c>
      <c r="J22" s="148" t="s">
        <v>132</v>
      </c>
      <c r="K22" s="149" t="s">
        <v>131</v>
      </c>
      <c r="L22" s="150" t="s">
        <v>16</v>
      </c>
    </row>
    <row r="23" spans="1:12" ht="15.75" x14ac:dyDescent="0.25">
      <c r="A23" s="151">
        <v>1</v>
      </c>
      <c r="B23" s="152" t="s">
        <v>17</v>
      </c>
      <c r="C23" s="153"/>
      <c r="D23" s="154"/>
      <c r="E23" s="155"/>
      <c r="F23" s="156"/>
      <c r="G23" s="157"/>
      <c r="H23" s="157"/>
      <c r="I23" s="157"/>
      <c r="J23" s="158"/>
      <c r="K23" s="159"/>
      <c r="L23" s="160"/>
    </row>
    <row r="24" spans="1:12" ht="173.25" x14ac:dyDescent="0.25">
      <c r="A24" s="161">
        <v>1.1000000000000001</v>
      </c>
      <c r="B24" s="196" t="s">
        <v>193</v>
      </c>
      <c r="C24" s="153" t="s">
        <v>150</v>
      </c>
      <c r="D24" s="197">
        <v>2</v>
      </c>
      <c r="E24" s="159">
        <v>43750</v>
      </c>
      <c r="F24" s="195"/>
      <c r="G24" s="159"/>
      <c r="H24" s="159">
        <v>1</v>
      </c>
      <c r="I24" s="159">
        <v>10</v>
      </c>
      <c r="J24" s="158">
        <f>D24*E24+F24+G24</f>
        <v>87500</v>
      </c>
      <c r="K24" s="159">
        <f>J24*H24*I24</f>
        <v>875000</v>
      </c>
      <c r="L24" s="160"/>
    </row>
    <row r="25" spans="1:12" ht="189" x14ac:dyDescent="0.25">
      <c r="A25" s="164">
        <v>1.2</v>
      </c>
      <c r="B25" s="165" t="s">
        <v>192</v>
      </c>
      <c r="C25" s="166" t="s">
        <v>150</v>
      </c>
      <c r="D25" s="198">
        <v>8</v>
      </c>
      <c r="E25" s="199">
        <v>43750</v>
      </c>
      <c r="F25" s="210"/>
      <c r="G25" s="199"/>
      <c r="H25" s="199">
        <v>1</v>
      </c>
      <c r="I25" s="159">
        <v>10</v>
      </c>
      <c r="J25" s="158">
        <f>D25*E25+F25+G25</f>
        <v>350000</v>
      </c>
      <c r="K25" s="159">
        <f>J25*H25*I25</f>
        <v>3500000</v>
      </c>
      <c r="L25" s="171"/>
    </row>
    <row r="26" spans="1:12" ht="15.75" x14ac:dyDescent="0.25">
      <c r="A26" s="175">
        <v>2</v>
      </c>
      <c r="B26" s="176" t="s">
        <v>21</v>
      </c>
      <c r="C26" s="153" t="s">
        <v>22</v>
      </c>
      <c r="D26" s="197">
        <v>2</v>
      </c>
      <c r="E26" s="159">
        <v>43750</v>
      </c>
      <c r="F26" s="156"/>
      <c r="G26" s="157"/>
      <c r="H26" s="159">
        <v>1</v>
      </c>
      <c r="I26" s="159">
        <v>10</v>
      </c>
      <c r="J26" s="158">
        <v>87500</v>
      </c>
      <c r="K26" s="159">
        <f>J26*H26*I26</f>
        <v>875000</v>
      </c>
      <c r="L26" s="160"/>
    </row>
    <row r="27" spans="1:12" ht="15.75" x14ac:dyDescent="0.25">
      <c r="A27" s="175"/>
      <c r="B27" s="177"/>
      <c r="C27" s="153" t="s">
        <v>23</v>
      </c>
      <c r="D27" s="197">
        <v>1</v>
      </c>
      <c r="E27" s="159">
        <v>43750</v>
      </c>
      <c r="F27" s="156"/>
      <c r="G27" s="157"/>
      <c r="H27" s="159">
        <v>1</v>
      </c>
      <c r="I27" s="159">
        <v>10</v>
      </c>
      <c r="J27" s="158">
        <v>43750</v>
      </c>
      <c r="K27" s="159">
        <f>J27*H27*I27</f>
        <v>437500</v>
      </c>
      <c r="L27" s="160"/>
    </row>
    <row r="28" spans="1:12" ht="15.75" x14ac:dyDescent="0.25">
      <c r="A28" s="175"/>
      <c r="B28" s="178"/>
      <c r="C28" s="153" t="s">
        <v>122</v>
      </c>
      <c r="D28" s="197">
        <v>0.5</v>
      </c>
      <c r="E28" s="159">
        <v>43750</v>
      </c>
      <c r="F28" s="156"/>
      <c r="G28" s="157"/>
      <c r="H28" s="159">
        <v>1</v>
      </c>
      <c r="I28" s="159">
        <v>10</v>
      </c>
      <c r="J28" s="158">
        <v>21875</v>
      </c>
      <c r="K28" s="159">
        <f>J28*H28*I28</f>
        <v>218750</v>
      </c>
      <c r="L28" s="160"/>
    </row>
    <row r="29" spans="1:12" ht="15.75" x14ac:dyDescent="0.25">
      <c r="A29" s="151">
        <v>3</v>
      </c>
      <c r="B29" s="179" t="s">
        <v>26</v>
      </c>
      <c r="C29" s="153"/>
      <c r="D29" s="197">
        <v>0</v>
      </c>
      <c r="E29" s="159">
        <v>43750</v>
      </c>
      <c r="F29" s="156"/>
      <c r="G29" s="157"/>
      <c r="H29" s="159">
        <v>1</v>
      </c>
      <c r="I29" s="159">
        <v>10</v>
      </c>
      <c r="J29" s="158">
        <v>0</v>
      </c>
      <c r="K29" s="159">
        <f>J29*H29*I29</f>
        <v>0</v>
      </c>
      <c r="L29" s="160"/>
    </row>
    <row r="30" spans="1:12" ht="15.75" x14ac:dyDescent="0.25">
      <c r="A30" s="180">
        <v>4</v>
      </c>
      <c r="B30" s="176" t="s">
        <v>35</v>
      </c>
      <c r="C30" s="153" t="s">
        <v>22</v>
      </c>
      <c r="D30" s="197">
        <v>2</v>
      </c>
      <c r="E30" s="159">
        <v>43750</v>
      </c>
      <c r="F30" s="156"/>
      <c r="G30" s="157"/>
      <c r="H30" s="159">
        <v>1</v>
      </c>
      <c r="I30" s="159">
        <v>10</v>
      </c>
      <c r="J30" s="158">
        <v>87500</v>
      </c>
      <c r="K30" s="159">
        <f>J30*H30*I30</f>
        <v>875000</v>
      </c>
      <c r="L30" s="160"/>
    </row>
    <row r="31" spans="1:12" ht="15.75" x14ac:dyDescent="0.25">
      <c r="A31" s="181"/>
      <c r="B31" s="177"/>
      <c r="C31" s="153" t="s">
        <v>23</v>
      </c>
      <c r="D31" s="197">
        <v>0.5</v>
      </c>
      <c r="E31" s="159">
        <v>43750</v>
      </c>
      <c r="F31" s="156"/>
      <c r="G31" s="157"/>
      <c r="H31" s="159">
        <v>1</v>
      </c>
      <c r="I31" s="159">
        <v>10</v>
      </c>
      <c r="J31" s="158">
        <v>21875</v>
      </c>
      <c r="K31" s="159">
        <f>J31*H31*I31</f>
        <v>218750</v>
      </c>
      <c r="L31" s="160"/>
    </row>
    <row r="32" spans="1:12" ht="15.75" x14ac:dyDescent="0.25">
      <c r="A32" s="182"/>
      <c r="B32" s="177"/>
      <c r="C32" s="153" t="s">
        <v>122</v>
      </c>
      <c r="D32" s="197">
        <v>0</v>
      </c>
      <c r="E32" s="159">
        <v>43750</v>
      </c>
      <c r="F32" s="156"/>
      <c r="G32" s="157"/>
      <c r="H32" s="159">
        <v>1</v>
      </c>
      <c r="I32" s="159">
        <v>10</v>
      </c>
      <c r="J32" s="158">
        <v>0</v>
      </c>
      <c r="K32" s="159">
        <f>J32*H32*I32</f>
        <v>0</v>
      </c>
      <c r="L32" s="160"/>
    </row>
    <row r="33" spans="1:12" ht="15.75" x14ac:dyDescent="0.25">
      <c r="A33" s="183"/>
      <c r="B33" s="154"/>
      <c r="C33" s="184" t="s">
        <v>37</v>
      </c>
      <c r="D33" s="185"/>
      <c r="E33" s="186"/>
      <c r="F33" s="156"/>
      <c r="G33" s="157">
        <f>SUM(G21:G32)</f>
        <v>0</v>
      </c>
      <c r="H33" s="156"/>
      <c r="I33" s="156"/>
      <c r="J33" s="158">
        <f>SUM(J21:J32)</f>
        <v>700000</v>
      </c>
      <c r="K33" s="158">
        <f>SUM(K21:K32)</f>
        <v>7000000</v>
      </c>
      <c r="L33" s="187"/>
    </row>
    <row r="34" spans="1:12" ht="15.75" x14ac:dyDescent="0.25">
      <c r="A34" s="154"/>
      <c r="B34" s="154"/>
      <c r="C34" s="190" t="s">
        <v>121</v>
      </c>
      <c r="D34" s="191"/>
      <c r="E34" s="191"/>
      <c r="F34" s="191"/>
      <c r="G34" s="191"/>
      <c r="H34" s="191"/>
      <c r="I34" s="191"/>
      <c r="J34" s="158">
        <v>743500</v>
      </c>
      <c r="K34" s="192">
        <v>41912500</v>
      </c>
      <c r="L34" s="193"/>
    </row>
    <row r="35" spans="1:12" ht="15.75" x14ac:dyDescent="0.25">
      <c r="A35" s="154"/>
      <c r="B35" s="154"/>
      <c r="C35" s="190" t="s">
        <v>120</v>
      </c>
      <c r="D35" s="191"/>
      <c r="E35" s="191"/>
      <c r="F35" s="191"/>
      <c r="G35" s="191"/>
      <c r="H35" s="191"/>
      <c r="I35" s="191"/>
      <c r="J35" s="158">
        <f>J34-J33</f>
        <v>43500</v>
      </c>
      <c r="K35" s="158">
        <f>K34-K33</f>
        <v>34912500</v>
      </c>
      <c r="L35" s="193"/>
    </row>
    <row r="36" spans="1:12" ht="15.75" x14ac:dyDescent="0.25">
      <c r="A36" s="212"/>
      <c r="B36" s="212"/>
      <c r="C36" s="212"/>
      <c r="D36" s="212"/>
      <c r="E36" s="212"/>
      <c r="F36" s="212"/>
      <c r="G36" s="212"/>
      <c r="H36" s="212"/>
      <c r="I36" s="212"/>
      <c r="J36" s="215"/>
      <c r="K36" s="215"/>
      <c r="L36" s="212"/>
    </row>
    <row r="37" spans="1:12" ht="15.75" x14ac:dyDescent="0.25">
      <c r="A37" s="212"/>
      <c r="B37" s="212"/>
      <c r="C37" s="212"/>
      <c r="D37" s="212"/>
      <c r="E37" s="212"/>
      <c r="F37" s="212"/>
      <c r="G37" s="212"/>
      <c r="H37" s="212"/>
      <c r="I37" s="212"/>
      <c r="J37" s="215"/>
      <c r="K37" s="215"/>
      <c r="L37" s="212"/>
    </row>
    <row r="38" spans="1:12" ht="15.75" x14ac:dyDescent="0.25">
      <c r="A38" s="216" t="s">
        <v>119</v>
      </c>
      <c r="B38" s="216"/>
      <c r="C38" s="216"/>
      <c r="D38" s="216"/>
      <c r="E38" s="216"/>
      <c r="F38" s="216"/>
      <c r="G38" s="216"/>
      <c r="H38" s="216"/>
      <c r="I38" s="216"/>
      <c r="J38" s="217"/>
      <c r="K38" s="215"/>
      <c r="L38" s="212"/>
    </row>
    <row r="39" spans="1:12" ht="15.75" x14ac:dyDescent="0.25">
      <c r="A39" s="217"/>
      <c r="B39" s="217"/>
      <c r="C39" s="217"/>
      <c r="D39" s="217"/>
      <c r="E39" s="217"/>
      <c r="F39" s="217"/>
      <c r="G39" s="217"/>
      <c r="H39" s="217"/>
      <c r="I39" s="217"/>
      <c r="J39" s="217"/>
      <c r="K39" s="215"/>
      <c r="L39" s="212"/>
    </row>
    <row r="40" spans="1:12" ht="15.75" x14ac:dyDescent="0.25">
      <c r="A40" s="217"/>
      <c r="B40" s="217"/>
      <c r="C40" s="217"/>
      <c r="D40" s="217"/>
      <c r="E40" s="217"/>
      <c r="F40" s="217"/>
      <c r="G40" s="217"/>
      <c r="H40" s="217"/>
      <c r="I40" s="217"/>
      <c r="J40" s="217"/>
      <c r="K40" s="215"/>
      <c r="L40" s="212"/>
    </row>
    <row r="41" spans="1:12" ht="15.75" x14ac:dyDescent="0.25">
      <c r="A41" s="217"/>
      <c r="B41" s="217"/>
      <c r="C41" s="217"/>
      <c r="D41" s="217"/>
      <c r="E41" s="217"/>
      <c r="F41" s="217"/>
      <c r="G41" s="217"/>
      <c r="H41" s="217"/>
      <c r="I41" s="217"/>
      <c r="J41" s="217"/>
      <c r="K41" s="215"/>
      <c r="L41" s="212"/>
    </row>
    <row r="42" spans="1:12" ht="15.75" x14ac:dyDescent="0.25">
      <c r="A42" s="217"/>
      <c r="B42" s="217"/>
      <c r="C42" s="217"/>
      <c r="D42" s="217"/>
      <c r="E42" s="217"/>
      <c r="F42" s="217"/>
      <c r="G42" s="217"/>
      <c r="H42" s="217"/>
      <c r="I42" s="217"/>
      <c r="J42" s="217"/>
      <c r="K42" s="215"/>
      <c r="L42" s="212"/>
    </row>
    <row r="43" spans="1:12" ht="15.75" x14ac:dyDescent="0.25">
      <c r="A43" s="217"/>
      <c r="B43" s="217"/>
      <c r="C43" s="217"/>
      <c r="D43" s="217"/>
      <c r="E43" s="217"/>
      <c r="F43" s="217"/>
      <c r="G43" s="217"/>
      <c r="H43" s="217"/>
      <c r="I43" s="217"/>
      <c r="J43" s="217"/>
      <c r="K43" s="215"/>
      <c r="L43" s="212"/>
    </row>
    <row r="44" spans="1:12" ht="15.75" x14ac:dyDescent="0.25">
      <c r="A44" s="217"/>
      <c r="B44" s="217"/>
      <c r="C44" s="217"/>
      <c r="D44" s="217"/>
      <c r="E44" s="217"/>
      <c r="F44" s="217"/>
      <c r="G44" s="217"/>
      <c r="H44" s="217"/>
      <c r="I44" s="217"/>
      <c r="J44" s="217"/>
      <c r="K44" s="215"/>
      <c r="L44" s="212"/>
    </row>
    <row r="45" spans="1:12" ht="15.75" x14ac:dyDescent="0.25">
      <c r="A45" s="217"/>
      <c r="B45" s="217"/>
      <c r="C45" s="217"/>
      <c r="D45" s="217"/>
      <c r="E45" s="217"/>
      <c r="F45" s="217"/>
      <c r="G45" s="217"/>
      <c r="H45" s="217"/>
      <c r="I45" s="217"/>
      <c r="J45" s="217"/>
      <c r="K45" s="215"/>
      <c r="L45" s="212"/>
    </row>
    <row r="46" spans="1:12" ht="15.75" x14ac:dyDescent="0.25">
      <c r="A46" s="217"/>
      <c r="B46" s="217"/>
      <c r="C46" s="217"/>
      <c r="D46" s="217"/>
      <c r="E46" s="217"/>
      <c r="F46" s="217"/>
      <c r="G46" s="217"/>
      <c r="H46" s="217"/>
      <c r="I46" s="217"/>
      <c r="J46" s="217"/>
      <c r="K46" s="215"/>
      <c r="L46" s="212"/>
    </row>
    <row r="47" spans="1:12" ht="15.75" x14ac:dyDescent="0.25">
      <c r="A47" s="217"/>
      <c r="B47" s="217"/>
      <c r="C47" s="217"/>
      <c r="D47" s="217"/>
      <c r="E47" s="217"/>
      <c r="F47" s="217"/>
      <c r="G47" s="217"/>
      <c r="H47" s="217"/>
      <c r="I47" s="217"/>
      <c r="J47" s="217"/>
      <c r="K47" s="215"/>
      <c r="L47" s="212"/>
    </row>
    <row r="48" spans="1:12" ht="15.75" x14ac:dyDescent="0.25">
      <c r="A48" s="217"/>
      <c r="B48" s="217"/>
      <c r="C48" s="217"/>
      <c r="D48" s="217"/>
      <c r="E48" s="217"/>
      <c r="F48" s="217"/>
      <c r="G48" s="217"/>
      <c r="H48" s="217"/>
      <c r="I48" s="217"/>
      <c r="J48" s="217"/>
      <c r="K48" s="215"/>
      <c r="L48" s="212"/>
    </row>
    <row r="49" spans="1:12" ht="15.75" x14ac:dyDescent="0.25">
      <c r="A49" s="217"/>
      <c r="B49" s="217"/>
      <c r="C49" s="217"/>
      <c r="D49" s="217"/>
      <c r="E49" s="217"/>
      <c r="F49" s="217"/>
      <c r="G49" s="217"/>
      <c r="H49" s="217"/>
      <c r="I49" s="217"/>
      <c r="J49" s="217"/>
      <c r="K49" s="215"/>
      <c r="L49" s="212"/>
    </row>
    <row r="50" spans="1:12" ht="15.75" x14ac:dyDescent="0.25">
      <c r="A50" s="217"/>
      <c r="B50" s="217"/>
      <c r="C50" s="217"/>
      <c r="D50" s="217"/>
      <c r="E50" s="217"/>
      <c r="F50" s="217"/>
      <c r="G50" s="217"/>
      <c r="H50" s="217"/>
      <c r="I50" s="217"/>
      <c r="J50" s="217"/>
      <c r="K50" s="215"/>
      <c r="L50" s="212"/>
    </row>
    <row r="51" spans="1:12" ht="15.75" x14ac:dyDescent="0.25">
      <c r="A51" s="217"/>
      <c r="B51" s="217"/>
      <c r="C51" s="217"/>
      <c r="D51" s="217"/>
      <c r="E51" s="217"/>
      <c r="F51" s="217"/>
      <c r="G51" s="217"/>
      <c r="H51" s="217"/>
      <c r="I51" s="217"/>
      <c r="J51" s="217"/>
      <c r="K51" s="215"/>
      <c r="L51" s="212"/>
    </row>
    <row r="52" spans="1:12" ht="15.75" x14ac:dyDescent="0.25">
      <c r="A52" s="217"/>
      <c r="B52" s="217"/>
      <c r="C52" s="217"/>
      <c r="D52" s="217"/>
      <c r="E52" s="217"/>
      <c r="F52" s="217"/>
      <c r="G52" s="217"/>
      <c r="H52" s="217"/>
      <c r="I52" s="217"/>
      <c r="J52" s="217"/>
      <c r="K52" s="215"/>
      <c r="L52" s="212"/>
    </row>
    <row r="53" spans="1:12" ht="15.75" x14ac:dyDescent="0.25">
      <c r="A53" s="217"/>
      <c r="B53" s="217"/>
      <c r="C53" s="217"/>
      <c r="D53" s="217"/>
      <c r="E53" s="217"/>
      <c r="F53" s="217"/>
      <c r="G53" s="217"/>
      <c r="H53" s="217"/>
      <c r="I53" s="217"/>
      <c r="J53" s="217"/>
      <c r="K53" s="215"/>
      <c r="L53" s="212"/>
    </row>
    <row r="54" spans="1:12" ht="15.75" x14ac:dyDescent="0.25">
      <c r="A54" s="217"/>
      <c r="B54" s="217"/>
      <c r="C54" s="217"/>
      <c r="D54" s="217"/>
      <c r="E54" s="217"/>
      <c r="F54" s="217"/>
      <c r="G54" s="217"/>
      <c r="H54" s="217"/>
      <c r="I54" s="217"/>
      <c r="J54" s="217"/>
      <c r="K54" s="215"/>
      <c r="L54" s="212"/>
    </row>
    <row r="55" spans="1:12" ht="15.75" x14ac:dyDescent="0.25">
      <c r="A55" s="217"/>
      <c r="B55" s="217"/>
      <c r="C55" s="217"/>
      <c r="D55" s="217"/>
      <c r="E55" s="217"/>
      <c r="F55" s="217"/>
      <c r="G55" s="217"/>
      <c r="H55" s="217"/>
      <c r="I55" s="217"/>
      <c r="J55" s="217"/>
      <c r="K55" s="215"/>
      <c r="L55" s="212"/>
    </row>
    <row r="56" spans="1:12" ht="15.75" x14ac:dyDescent="0.25">
      <c r="A56" s="217"/>
      <c r="B56" s="217"/>
      <c r="C56" s="217"/>
      <c r="D56" s="217"/>
      <c r="E56" s="217"/>
      <c r="F56" s="217"/>
      <c r="G56" s="217"/>
      <c r="H56" s="217"/>
      <c r="I56" s="217"/>
      <c r="J56" s="217"/>
      <c r="K56" s="215"/>
      <c r="L56" s="212"/>
    </row>
    <row r="57" spans="1:12" ht="15.75" x14ac:dyDescent="0.25">
      <c r="A57" s="217"/>
      <c r="B57" s="217"/>
      <c r="C57" s="217"/>
      <c r="D57" s="217"/>
      <c r="E57" s="217"/>
      <c r="F57" s="217"/>
      <c r="G57" s="217"/>
      <c r="H57" s="217"/>
      <c r="I57" s="217"/>
      <c r="J57" s="217"/>
      <c r="K57" s="215"/>
      <c r="L57" s="212"/>
    </row>
    <row r="58" spans="1:12" ht="15.75" x14ac:dyDescent="0.25">
      <c r="A58" s="218"/>
      <c r="B58" s="218"/>
      <c r="C58" s="217"/>
      <c r="D58" s="217"/>
      <c r="E58" s="217"/>
      <c r="F58" s="217"/>
      <c r="G58" s="217"/>
      <c r="H58" s="217"/>
      <c r="I58" s="217"/>
      <c r="J58" s="217"/>
      <c r="K58" s="215"/>
      <c r="L58" s="212"/>
    </row>
    <row r="59" spans="1:12" ht="15.75" x14ac:dyDescent="0.25">
      <c r="A59" s="217"/>
      <c r="B59" s="217"/>
      <c r="C59" s="217"/>
      <c r="D59" s="217"/>
      <c r="E59" s="217"/>
      <c r="F59" s="217"/>
      <c r="G59" s="217"/>
      <c r="H59" s="217"/>
      <c r="I59" s="217"/>
      <c r="J59" s="217"/>
      <c r="K59" s="215"/>
      <c r="L59" s="212"/>
    </row>
    <row r="60" spans="1:12" ht="15.75" x14ac:dyDescent="0.25">
      <c r="A60" s="217"/>
      <c r="B60" s="217"/>
      <c r="C60" s="217"/>
      <c r="D60" s="217"/>
      <c r="E60" s="217"/>
      <c r="F60" s="217"/>
      <c r="G60" s="217"/>
      <c r="H60" s="217"/>
      <c r="I60" s="217"/>
      <c r="J60" s="217"/>
      <c r="K60" s="215"/>
      <c r="L60" s="212"/>
    </row>
    <row r="61" spans="1:12" ht="15.75" x14ac:dyDescent="0.25">
      <c r="A61" s="217"/>
      <c r="B61" s="217"/>
      <c r="C61" s="217"/>
      <c r="D61" s="217"/>
      <c r="E61" s="217"/>
      <c r="F61" s="217"/>
      <c r="G61" s="217"/>
      <c r="H61" s="217"/>
      <c r="I61" s="217"/>
      <c r="J61" s="217"/>
      <c r="K61" s="215"/>
      <c r="L61" s="212"/>
    </row>
    <row r="62" spans="1:12" ht="15.75" x14ac:dyDescent="0.25">
      <c r="A62" s="217"/>
      <c r="B62" s="217"/>
      <c r="C62" s="217"/>
      <c r="D62" s="217"/>
      <c r="E62" s="217"/>
      <c r="F62" s="217"/>
      <c r="G62" s="217"/>
      <c r="H62" s="217"/>
      <c r="I62" s="217"/>
      <c r="J62" s="217"/>
      <c r="K62" s="215"/>
      <c r="L62" s="212"/>
    </row>
    <row r="63" spans="1:12" ht="15.75" x14ac:dyDescent="0.25">
      <c r="A63" s="217"/>
      <c r="B63" s="217"/>
      <c r="C63" s="217"/>
      <c r="D63" s="217"/>
      <c r="E63" s="217"/>
      <c r="F63" s="217"/>
      <c r="G63" s="217"/>
      <c r="H63" s="217"/>
      <c r="I63" s="217"/>
      <c r="J63" s="217"/>
      <c r="K63" s="215"/>
      <c r="L63" s="212"/>
    </row>
    <row r="64" spans="1:12" ht="15.75" x14ac:dyDescent="0.25">
      <c r="A64" s="217"/>
      <c r="B64" s="217"/>
      <c r="C64" s="217"/>
      <c r="D64" s="217"/>
      <c r="E64" s="217"/>
      <c r="F64" s="217"/>
      <c r="G64" s="217"/>
      <c r="H64" s="217"/>
      <c r="I64" s="217"/>
      <c r="J64" s="217"/>
      <c r="K64" s="215"/>
      <c r="L64" s="212"/>
    </row>
    <row r="65" spans="1:12" ht="15.75" x14ac:dyDescent="0.25">
      <c r="A65" s="217"/>
      <c r="B65" s="217"/>
      <c r="C65" s="217"/>
      <c r="D65" s="217"/>
      <c r="E65" s="217"/>
      <c r="F65" s="217"/>
      <c r="G65" s="217"/>
      <c r="H65" s="217"/>
      <c r="I65" s="217"/>
      <c r="J65" s="217"/>
      <c r="K65" s="215"/>
      <c r="L65" s="212"/>
    </row>
    <row r="66" spans="1:12" ht="15.75" x14ac:dyDescent="0.25">
      <c r="A66" s="217"/>
      <c r="B66" s="217"/>
      <c r="C66" s="217"/>
      <c r="D66" s="217"/>
      <c r="E66" s="217"/>
      <c r="F66" s="217"/>
      <c r="G66" s="217"/>
      <c r="H66" s="217"/>
      <c r="I66" s="217"/>
      <c r="J66" s="217"/>
      <c r="K66" s="215"/>
      <c r="L66" s="212"/>
    </row>
    <row r="67" spans="1:12" ht="15.75" x14ac:dyDescent="0.25">
      <c r="A67" s="217"/>
      <c r="B67" s="217"/>
      <c r="C67" s="217"/>
      <c r="D67" s="217"/>
      <c r="E67" s="217"/>
      <c r="F67" s="217"/>
      <c r="G67" s="217"/>
      <c r="H67" s="217"/>
      <c r="I67" s="217"/>
      <c r="J67" s="217"/>
      <c r="K67" s="215"/>
      <c r="L67" s="212"/>
    </row>
    <row r="68" spans="1:12" ht="15.75" x14ac:dyDescent="0.25">
      <c r="A68" s="217"/>
      <c r="B68" s="217"/>
      <c r="C68" s="217"/>
      <c r="D68" s="217"/>
      <c r="E68" s="217"/>
      <c r="F68" s="217"/>
      <c r="G68" s="217"/>
      <c r="H68" s="217"/>
      <c r="I68" s="217"/>
      <c r="J68" s="217"/>
      <c r="K68" s="215"/>
      <c r="L68" s="212"/>
    </row>
    <row r="69" spans="1:12" ht="15.75" x14ac:dyDescent="0.25">
      <c r="A69" s="217"/>
      <c r="B69" s="217"/>
      <c r="C69" s="217"/>
      <c r="D69" s="217"/>
      <c r="E69" s="217"/>
      <c r="F69" s="217"/>
      <c r="G69" s="217"/>
      <c r="H69" s="217"/>
      <c r="I69" s="217"/>
      <c r="J69" s="217"/>
      <c r="K69" s="215"/>
      <c r="L69" s="212"/>
    </row>
    <row r="70" spans="1:12" ht="15.75" x14ac:dyDescent="0.25">
      <c r="A70" s="217"/>
      <c r="B70" s="217"/>
      <c r="C70" s="217"/>
      <c r="D70" s="217"/>
      <c r="E70" s="217"/>
      <c r="F70" s="217"/>
      <c r="G70" s="217"/>
      <c r="H70" s="217"/>
      <c r="I70" s="217"/>
      <c r="J70" s="217"/>
      <c r="K70" s="215"/>
      <c r="L70" s="212"/>
    </row>
    <row r="71" spans="1:12" ht="15.75" x14ac:dyDescent="0.25">
      <c r="A71" s="217"/>
      <c r="B71" s="217"/>
      <c r="C71" s="217"/>
      <c r="D71" s="217"/>
      <c r="E71" s="217"/>
      <c r="F71" s="217"/>
      <c r="G71" s="217"/>
      <c r="H71" s="217"/>
      <c r="I71" s="217"/>
      <c r="J71" s="217"/>
      <c r="K71" s="215"/>
      <c r="L71" s="212"/>
    </row>
    <row r="72" spans="1:12" ht="15.75" x14ac:dyDescent="0.25">
      <c r="A72" s="217"/>
      <c r="B72" s="217"/>
      <c r="C72" s="217"/>
      <c r="D72" s="217"/>
      <c r="E72" s="217"/>
      <c r="F72" s="217"/>
      <c r="G72" s="217"/>
      <c r="H72" s="217"/>
      <c r="I72" s="217"/>
      <c r="J72" s="217"/>
      <c r="K72" s="215"/>
      <c r="L72" s="212"/>
    </row>
    <row r="73" spans="1:12" ht="15.75" x14ac:dyDescent="0.25">
      <c r="A73" s="217"/>
      <c r="B73" s="217"/>
      <c r="C73" s="217"/>
      <c r="D73" s="217"/>
      <c r="E73" s="217"/>
      <c r="F73" s="217"/>
      <c r="G73" s="217"/>
      <c r="H73" s="217"/>
      <c r="I73" s="217"/>
      <c r="J73" s="217"/>
      <c r="K73" s="215"/>
      <c r="L73" s="212"/>
    </row>
    <row r="74" spans="1:12" ht="15.75" x14ac:dyDescent="0.25">
      <c r="A74" s="212"/>
      <c r="B74" s="212"/>
      <c r="C74" s="212"/>
      <c r="D74" s="212"/>
      <c r="E74" s="212"/>
      <c r="F74" s="212"/>
      <c r="G74" s="212"/>
      <c r="H74" s="212"/>
      <c r="I74" s="212"/>
      <c r="J74" s="215"/>
      <c r="K74" s="215"/>
      <c r="L74" s="212"/>
    </row>
  </sheetData>
  <mergeCells count="15">
    <mergeCell ref="A1:L1"/>
    <mergeCell ref="A2:L2"/>
    <mergeCell ref="A8:A10"/>
    <mergeCell ref="B8:B10"/>
    <mergeCell ref="A12:A14"/>
    <mergeCell ref="B12:B14"/>
    <mergeCell ref="C34:I34"/>
    <mergeCell ref="C35:I35"/>
    <mergeCell ref="A16:L16"/>
    <mergeCell ref="A38:I38"/>
    <mergeCell ref="A17:L17"/>
    <mergeCell ref="A26:A28"/>
    <mergeCell ref="B26:B28"/>
    <mergeCell ref="A30:A32"/>
    <mergeCell ref="B30:B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0"/>
  <sheetViews>
    <sheetView zoomScale="105" zoomScaleNormal="100" zoomScaleSheetLayoutView="90" workbookViewId="0">
      <selection activeCell="H7" sqref="H7"/>
    </sheetView>
  </sheetViews>
  <sheetFormatPr defaultRowHeight="15" x14ac:dyDescent="0.25"/>
  <cols>
    <col min="1" max="1" width="6.85546875" style="1" customWidth="1"/>
    <col min="2" max="2" width="38.5703125" style="2" customWidth="1"/>
    <col min="3" max="3" width="18.710937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2.140625" style="2" customWidth="1"/>
    <col min="11" max="11" width="30.7109375" style="2" customWidth="1"/>
    <col min="12" max="12" width="18.5703125" style="2" customWidth="1"/>
    <col min="13" max="256" width="9.140625" style="3"/>
    <col min="257" max="257" width="6.85546875" style="3" customWidth="1"/>
    <col min="258" max="258" width="23.42578125" style="3" customWidth="1"/>
    <col min="259" max="259" width="18.710937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3.42578125" style="3" customWidth="1"/>
    <col min="515" max="515" width="18.710937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3.42578125" style="3" customWidth="1"/>
    <col min="771" max="771" width="18.710937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3.42578125" style="3" customWidth="1"/>
    <col min="1027" max="1027" width="18.710937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3.42578125" style="3" customWidth="1"/>
    <col min="1283" max="1283" width="18.710937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3.42578125" style="3" customWidth="1"/>
    <col min="1539" max="1539" width="18.710937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3.42578125" style="3" customWidth="1"/>
    <col min="1795" max="1795" width="18.710937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3.42578125" style="3" customWidth="1"/>
    <col min="2051" max="2051" width="18.710937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3.42578125" style="3" customWidth="1"/>
    <col min="2307" max="2307" width="18.710937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3.42578125" style="3" customWidth="1"/>
    <col min="2563" max="2563" width="18.710937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3.42578125" style="3" customWidth="1"/>
    <col min="2819" max="2819" width="18.710937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3.42578125" style="3" customWidth="1"/>
    <col min="3075" max="3075" width="18.710937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3.42578125" style="3" customWidth="1"/>
    <col min="3331" max="3331" width="18.710937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3.42578125" style="3" customWidth="1"/>
    <col min="3587" max="3587" width="18.710937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3.42578125" style="3" customWidth="1"/>
    <col min="3843" max="3843" width="18.710937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3.42578125" style="3" customWidth="1"/>
    <col min="4099" max="4099" width="18.710937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3.42578125" style="3" customWidth="1"/>
    <col min="4355" max="4355" width="18.710937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3.42578125" style="3" customWidth="1"/>
    <col min="4611" max="4611" width="18.710937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3.42578125" style="3" customWidth="1"/>
    <col min="4867" max="4867" width="18.710937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3.42578125" style="3" customWidth="1"/>
    <col min="5123" max="5123" width="18.710937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3.42578125" style="3" customWidth="1"/>
    <col min="5379" max="5379" width="18.710937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3.42578125" style="3" customWidth="1"/>
    <col min="5635" max="5635" width="18.710937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3.42578125" style="3" customWidth="1"/>
    <col min="5891" max="5891" width="18.710937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3.42578125" style="3" customWidth="1"/>
    <col min="6147" max="6147" width="18.710937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3.42578125" style="3" customWidth="1"/>
    <col min="6403" max="6403" width="18.710937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3.42578125" style="3" customWidth="1"/>
    <col min="6659" max="6659" width="18.710937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3.42578125" style="3" customWidth="1"/>
    <col min="6915" max="6915" width="18.710937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3.42578125" style="3" customWidth="1"/>
    <col min="7171" max="7171" width="18.710937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3.42578125" style="3" customWidth="1"/>
    <col min="7427" max="7427" width="18.710937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3.42578125" style="3" customWidth="1"/>
    <col min="7683" max="7683" width="18.710937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3.42578125" style="3" customWidth="1"/>
    <col min="7939" max="7939" width="18.710937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3.42578125" style="3" customWidth="1"/>
    <col min="8195" max="8195" width="18.710937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3.42578125" style="3" customWidth="1"/>
    <col min="8451" max="8451" width="18.710937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3.42578125" style="3" customWidth="1"/>
    <col min="8707" max="8707" width="18.710937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3.42578125" style="3" customWidth="1"/>
    <col min="8963" max="8963" width="18.710937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3.42578125" style="3" customWidth="1"/>
    <col min="9219" max="9219" width="18.710937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3.42578125" style="3" customWidth="1"/>
    <col min="9475" max="9475" width="18.710937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3.42578125" style="3" customWidth="1"/>
    <col min="9731" max="9731" width="18.710937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3.42578125" style="3" customWidth="1"/>
    <col min="9987" max="9987" width="18.710937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3.42578125" style="3" customWidth="1"/>
    <col min="10243" max="10243" width="18.710937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3.42578125" style="3" customWidth="1"/>
    <col min="10499" max="10499" width="18.710937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3.42578125" style="3" customWidth="1"/>
    <col min="10755" max="10755" width="18.710937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3.42578125" style="3" customWidth="1"/>
    <col min="11011" max="11011" width="18.710937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3.42578125" style="3" customWidth="1"/>
    <col min="11267" max="11267" width="18.710937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3.42578125" style="3" customWidth="1"/>
    <col min="11523" max="11523" width="18.710937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3.42578125" style="3" customWidth="1"/>
    <col min="11779" max="11779" width="18.710937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3.42578125" style="3" customWidth="1"/>
    <col min="12035" max="12035" width="18.710937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3.42578125" style="3" customWidth="1"/>
    <col min="12291" max="12291" width="18.710937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3.42578125" style="3" customWidth="1"/>
    <col min="12547" max="12547" width="18.710937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3.42578125" style="3" customWidth="1"/>
    <col min="12803" max="12803" width="18.710937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3.42578125" style="3" customWidth="1"/>
    <col min="13059" max="13059" width="18.710937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3.42578125" style="3" customWidth="1"/>
    <col min="13315" max="13315" width="18.710937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3.42578125" style="3" customWidth="1"/>
    <col min="13571" max="13571" width="18.710937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3.42578125" style="3" customWidth="1"/>
    <col min="13827" max="13827" width="18.710937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3.42578125" style="3" customWidth="1"/>
    <col min="14083" max="14083" width="18.710937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3.42578125" style="3" customWidth="1"/>
    <col min="14339" max="14339" width="18.710937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3.42578125" style="3" customWidth="1"/>
    <col min="14595" max="14595" width="18.710937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3.42578125" style="3" customWidth="1"/>
    <col min="14851" max="14851" width="18.710937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3.42578125" style="3" customWidth="1"/>
    <col min="15107" max="15107" width="18.710937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3.42578125" style="3" customWidth="1"/>
    <col min="15363" max="15363" width="18.710937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3.42578125" style="3" customWidth="1"/>
    <col min="15619" max="15619" width="18.710937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3.42578125" style="3" customWidth="1"/>
    <col min="15875" max="15875" width="18.710937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3.42578125" style="3" customWidth="1"/>
    <col min="16131" max="16131" width="18.710937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28.5" customHeight="1"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s="10" customFormat="1" ht="15.75" x14ac:dyDescent="0.25">
      <c r="A4" s="8"/>
      <c r="B4" s="59" t="s">
        <v>111</v>
      </c>
      <c r="C4" s="59"/>
      <c r="D4" s="59"/>
      <c r="E4" s="59"/>
      <c r="F4" s="59"/>
      <c r="G4" s="59"/>
      <c r="H4" s="59"/>
      <c r="I4" s="59"/>
      <c r="J4" s="59"/>
      <c r="K4" s="59"/>
      <c r="L4" s="9"/>
    </row>
    <row r="5" spans="1:12" s="10" customFormat="1" ht="15.75" x14ac:dyDescent="0.25">
      <c r="A5" s="8" t="s">
        <v>3</v>
      </c>
      <c r="B5" s="55" t="s">
        <v>52</v>
      </c>
      <c r="C5" s="55"/>
      <c r="D5" s="55"/>
      <c r="E5" s="55"/>
      <c r="F5" s="55"/>
      <c r="G5" s="55"/>
      <c r="H5" s="55"/>
      <c r="I5" s="55"/>
      <c r="J5" s="55"/>
      <c r="K5" s="55"/>
      <c r="L5" s="9"/>
    </row>
    <row r="6" spans="1:12" s="10" customFormat="1" ht="8.25" customHeight="1" thickBot="1" x14ac:dyDescent="0.3">
      <c r="A6" s="8"/>
      <c r="B6" s="11"/>
      <c r="C6" s="11"/>
      <c r="D6" s="11"/>
      <c r="E6" s="11"/>
      <c r="F6" s="11"/>
      <c r="G6" s="11"/>
      <c r="H6" s="11"/>
      <c r="I6" s="11"/>
      <c r="J6" s="11"/>
      <c r="K6" s="11"/>
      <c r="L6" s="9"/>
    </row>
    <row r="7" spans="1:12" s="10" customFormat="1" ht="110.25" x14ac:dyDescent="0.25">
      <c r="A7" s="12" t="s">
        <v>5</v>
      </c>
      <c r="B7" s="13" t="s">
        <v>6</v>
      </c>
      <c r="C7" s="13" t="s">
        <v>7</v>
      </c>
      <c r="D7" s="14" t="s">
        <v>8</v>
      </c>
      <c r="E7" s="15" t="s">
        <v>9</v>
      </c>
      <c r="F7" s="16" t="s">
        <v>10</v>
      </c>
      <c r="G7" s="14" t="s">
        <v>11</v>
      </c>
      <c r="H7" s="14" t="s">
        <v>12</v>
      </c>
      <c r="I7" s="14" t="s">
        <v>13</v>
      </c>
      <c r="J7" s="17" t="s">
        <v>14</v>
      </c>
      <c r="K7" s="17" t="s">
        <v>15</v>
      </c>
      <c r="L7" s="18" t="s">
        <v>16</v>
      </c>
    </row>
    <row r="8" spans="1:12" s="10" customFormat="1" ht="15.75" x14ac:dyDescent="0.25">
      <c r="A8" s="19">
        <v>1</v>
      </c>
      <c r="B8" s="20" t="s">
        <v>17</v>
      </c>
      <c r="C8" s="21"/>
      <c r="D8" s="22"/>
      <c r="E8" s="23"/>
      <c r="F8" s="24"/>
      <c r="G8" s="24"/>
      <c r="H8" s="24"/>
      <c r="I8" s="24"/>
      <c r="J8" s="24"/>
      <c r="K8" s="24"/>
      <c r="L8" s="25"/>
    </row>
    <row r="9" spans="1:12" s="10" customFormat="1" ht="109.5" customHeight="1" x14ac:dyDescent="0.25">
      <c r="A9" s="26">
        <v>1.1000000000000001</v>
      </c>
      <c r="B9" s="21" t="s">
        <v>51</v>
      </c>
      <c r="C9" s="27" t="s">
        <v>18</v>
      </c>
      <c r="D9" s="28">
        <v>1</v>
      </c>
      <c r="E9" s="23">
        <v>61853</v>
      </c>
      <c r="F9" s="24"/>
      <c r="G9" s="24">
        <v>0</v>
      </c>
      <c r="H9" s="24">
        <v>1</v>
      </c>
      <c r="I9" s="24">
        <v>50</v>
      </c>
      <c r="J9" s="29">
        <f t="shared" ref="J9:J24" si="0">G9+F9+(D9*E9)</f>
        <v>61853</v>
      </c>
      <c r="K9" s="29">
        <f t="shared" ref="K9:K24" si="1">J9*I9*H9</f>
        <v>3092650</v>
      </c>
      <c r="L9" s="25"/>
    </row>
    <row r="10" spans="1:12" s="10" customFormat="1" ht="78" customHeight="1" x14ac:dyDescent="0.25">
      <c r="A10" s="26">
        <v>1.2</v>
      </c>
      <c r="B10" s="21" t="s">
        <v>50</v>
      </c>
      <c r="C10" s="21" t="s">
        <v>18</v>
      </c>
      <c r="D10" s="28">
        <v>3</v>
      </c>
      <c r="E10" s="23">
        <v>61853</v>
      </c>
      <c r="F10" s="24"/>
      <c r="G10" s="24">
        <f>2000*D10</f>
        <v>6000</v>
      </c>
      <c r="H10" s="24">
        <v>1</v>
      </c>
      <c r="I10" s="24">
        <v>50</v>
      </c>
      <c r="J10" s="29">
        <f t="shared" si="0"/>
        <v>191559</v>
      </c>
      <c r="K10" s="29">
        <f t="shared" si="1"/>
        <v>9577950</v>
      </c>
      <c r="L10" s="25"/>
    </row>
    <row r="11" spans="1:12" s="10" customFormat="1" ht="31.5" x14ac:dyDescent="0.25">
      <c r="A11" s="26">
        <v>1.3</v>
      </c>
      <c r="B11" s="21" t="s">
        <v>49</v>
      </c>
      <c r="C11" s="21" t="s">
        <v>18</v>
      </c>
      <c r="D11" s="28">
        <v>1</v>
      </c>
      <c r="E11" s="23">
        <v>61853</v>
      </c>
      <c r="F11" s="24"/>
      <c r="G11" s="24">
        <f>2000*D11</f>
        <v>2000</v>
      </c>
      <c r="H11" s="24">
        <v>1</v>
      </c>
      <c r="I11" s="24">
        <v>50</v>
      </c>
      <c r="J11" s="29">
        <f t="shared" si="0"/>
        <v>63853</v>
      </c>
      <c r="K11" s="29">
        <f t="shared" si="1"/>
        <v>3192650</v>
      </c>
      <c r="L11" s="25"/>
    </row>
    <row r="12" spans="1:12" s="10" customFormat="1" ht="15.75" x14ac:dyDescent="0.25">
      <c r="A12" s="19">
        <v>2</v>
      </c>
      <c r="B12" s="20" t="s">
        <v>21</v>
      </c>
      <c r="C12" s="21" t="s">
        <v>22</v>
      </c>
      <c r="D12" s="28">
        <v>2</v>
      </c>
      <c r="E12" s="23">
        <v>61853</v>
      </c>
      <c r="F12" s="24">
        <v>0</v>
      </c>
      <c r="G12" s="24"/>
      <c r="H12" s="24">
        <v>1</v>
      </c>
      <c r="I12" s="24">
        <v>20</v>
      </c>
      <c r="J12" s="29">
        <f t="shared" si="0"/>
        <v>123706</v>
      </c>
      <c r="K12" s="29">
        <f t="shared" si="1"/>
        <v>2474120</v>
      </c>
      <c r="L12" s="25"/>
    </row>
    <row r="13" spans="1:12" s="10" customFormat="1" ht="15.75" x14ac:dyDescent="0.25">
      <c r="A13" s="26"/>
      <c r="B13" s="21"/>
      <c r="C13" s="21" t="s">
        <v>23</v>
      </c>
      <c r="D13" s="28">
        <v>1</v>
      </c>
      <c r="E13" s="23">
        <v>61853</v>
      </c>
      <c r="F13" s="24">
        <v>0</v>
      </c>
      <c r="G13" s="24">
        <v>8000</v>
      </c>
      <c r="H13" s="24">
        <v>1</v>
      </c>
      <c r="I13" s="24">
        <v>30</v>
      </c>
      <c r="J13" s="29">
        <f t="shared" si="0"/>
        <v>69853</v>
      </c>
      <c r="K13" s="29">
        <f t="shared" si="1"/>
        <v>2095590</v>
      </c>
      <c r="L13" s="25" t="s">
        <v>24</v>
      </c>
    </row>
    <row r="14" spans="1:12" s="10" customFormat="1" ht="14.25" customHeight="1" x14ac:dyDescent="0.25">
      <c r="A14" s="26"/>
      <c r="B14" s="21"/>
      <c r="C14" s="21" t="s">
        <v>25</v>
      </c>
      <c r="D14" s="28">
        <v>0.5</v>
      </c>
      <c r="E14" s="23">
        <v>61853</v>
      </c>
      <c r="F14" s="24">
        <v>0</v>
      </c>
      <c r="G14" s="24"/>
      <c r="H14" s="24">
        <v>1</v>
      </c>
      <c r="I14" s="24">
        <v>0</v>
      </c>
      <c r="J14" s="29">
        <f t="shared" si="0"/>
        <v>30926.5</v>
      </c>
      <c r="K14" s="29">
        <f t="shared" si="1"/>
        <v>0</v>
      </c>
      <c r="L14" s="25"/>
    </row>
    <row r="15" spans="1:12" s="10" customFormat="1" ht="6" hidden="1" customHeight="1" x14ac:dyDescent="0.25">
      <c r="A15" s="19">
        <v>3</v>
      </c>
      <c r="B15" s="20" t="s">
        <v>26</v>
      </c>
      <c r="C15" s="21"/>
      <c r="D15" s="28">
        <v>0</v>
      </c>
      <c r="E15" s="23">
        <v>61853</v>
      </c>
      <c r="F15" s="24">
        <v>0</v>
      </c>
      <c r="G15" s="24"/>
      <c r="H15" s="24">
        <v>1</v>
      </c>
      <c r="I15" s="24">
        <v>0</v>
      </c>
      <c r="J15" s="29">
        <f t="shared" si="0"/>
        <v>0</v>
      </c>
      <c r="K15" s="29">
        <f t="shared" si="1"/>
        <v>0</v>
      </c>
      <c r="L15" s="25"/>
    </row>
    <row r="16" spans="1:12" s="10" customFormat="1" ht="15.75" x14ac:dyDescent="0.25">
      <c r="A16" s="30" t="s">
        <v>27</v>
      </c>
      <c r="B16" s="21" t="s">
        <v>28</v>
      </c>
      <c r="C16" s="21"/>
      <c r="D16" s="28">
        <v>0</v>
      </c>
      <c r="E16" s="23">
        <v>61853</v>
      </c>
      <c r="F16" s="24">
        <v>0</v>
      </c>
      <c r="G16" s="24"/>
      <c r="H16" s="24">
        <v>1</v>
      </c>
      <c r="I16" s="24">
        <v>0</v>
      </c>
      <c r="J16" s="29">
        <f t="shared" si="0"/>
        <v>0</v>
      </c>
      <c r="K16" s="29">
        <f t="shared" si="1"/>
        <v>0</v>
      </c>
      <c r="L16" s="25"/>
    </row>
    <row r="17" spans="1:12" s="10" customFormat="1" ht="15.75" x14ac:dyDescent="0.25">
      <c r="A17" s="30" t="s">
        <v>29</v>
      </c>
      <c r="B17" s="21" t="s">
        <v>30</v>
      </c>
      <c r="C17" s="21"/>
      <c r="D17" s="28">
        <v>0</v>
      </c>
      <c r="E17" s="23">
        <v>61853</v>
      </c>
      <c r="F17" s="24">
        <v>0</v>
      </c>
      <c r="G17" s="24"/>
      <c r="H17" s="24">
        <v>1</v>
      </c>
      <c r="I17" s="24">
        <v>0</v>
      </c>
      <c r="J17" s="29">
        <f t="shared" si="0"/>
        <v>0</v>
      </c>
      <c r="K17" s="29">
        <f t="shared" si="1"/>
        <v>0</v>
      </c>
      <c r="L17" s="25"/>
    </row>
    <row r="18" spans="1:12" s="10" customFormat="1" ht="15.75" x14ac:dyDescent="0.25">
      <c r="A18" s="30" t="s">
        <v>31</v>
      </c>
      <c r="B18" s="21" t="s">
        <v>32</v>
      </c>
      <c r="C18" s="21"/>
      <c r="D18" s="28">
        <v>0</v>
      </c>
      <c r="E18" s="23">
        <v>61853</v>
      </c>
      <c r="F18" s="24">
        <v>0</v>
      </c>
      <c r="G18" s="24"/>
      <c r="H18" s="24">
        <v>1</v>
      </c>
      <c r="I18" s="24">
        <v>0</v>
      </c>
      <c r="J18" s="29">
        <f t="shared" si="0"/>
        <v>0</v>
      </c>
      <c r="K18" s="29">
        <f t="shared" si="1"/>
        <v>0</v>
      </c>
      <c r="L18" s="25"/>
    </row>
    <row r="19" spans="1:12" s="10" customFormat="1" ht="47.25" x14ac:dyDescent="0.25">
      <c r="A19" s="19">
        <v>4</v>
      </c>
      <c r="B19" s="21" t="s">
        <v>33</v>
      </c>
      <c r="C19" s="21"/>
      <c r="D19" s="28">
        <v>0</v>
      </c>
      <c r="E19" s="23">
        <v>61853</v>
      </c>
      <c r="F19" s="24">
        <v>0</v>
      </c>
      <c r="G19" s="24"/>
      <c r="H19" s="24">
        <v>1</v>
      </c>
      <c r="I19" s="24">
        <v>0</v>
      </c>
      <c r="J19" s="29">
        <f t="shared" si="0"/>
        <v>0</v>
      </c>
      <c r="K19" s="29">
        <f t="shared" si="1"/>
        <v>0</v>
      </c>
      <c r="L19" s="25"/>
    </row>
    <row r="20" spans="1:12" s="10" customFormat="1" ht="15.75" x14ac:dyDescent="0.25">
      <c r="A20" s="19">
        <v>5</v>
      </c>
      <c r="B20" s="21" t="s">
        <v>34</v>
      </c>
      <c r="C20" s="21"/>
      <c r="D20" s="28">
        <v>0</v>
      </c>
      <c r="E20" s="23">
        <v>61853</v>
      </c>
      <c r="F20" s="24">
        <v>0</v>
      </c>
      <c r="G20" s="24"/>
      <c r="H20" s="24">
        <v>1</v>
      </c>
      <c r="I20" s="24">
        <v>0</v>
      </c>
      <c r="J20" s="29">
        <f t="shared" si="0"/>
        <v>0</v>
      </c>
      <c r="K20" s="29">
        <f t="shared" si="1"/>
        <v>0</v>
      </c>
      <c r="L20" s="25"/>
    </row>
    <row r="21" spans="1:12" s="10" customFormat="1" ht="15.75" x14ac:dyDescent="0.25">
      <c r="A21" s="26">
        <v>6</v>
      </c>
      <c r="B21" s="20" t="s">
        <v>35</v>
      </c>
      <c r="C21" s="21" t="s">
        <v>22</v>
      </c>
      <c r="D21" s="28">
        <v>2</v>
      </c>
      <c r="E21" s="23">
        <v>61853</v>
      </c>
      <c r="F21" s="24">
        <v>0</v>
      </c>
      <c r="G21" s="24"/>
      <c r="H21" s="24">
        <v>1</v>
      </c>
      <c r="I21" s="24">
        <v>20</v>
      </c>
      <c r="J21" s="29">
        <f t="shared" si="0"/>
        <v>123706</v>
      </c>
      <c r="K21" s="29">
        <f t="shared" si="1"/>
        <v>2474120</v>
      </c>
      <c r="L21" s="25"/>
    </row>
    <row r="22" spans="1:12" s="10" customFormat="1" ht="15.75" x14ac:dyDescent="0.25">
      <c r="A22" s="31"/>
      <c r="B22" s="21"/>
      <c r="C22" s="21" t="s">
        <v>23</v>
      </c>
      <c r="D22" s="28">
        <v>1</v>
      </c>
      <c r="E22" s="23">
        <v>61853</v>
      </c>
      <c r="F22" s="24">
        <v>0</v>
      </c>
      <c r="G22" s="24">
        <v>8000</v>
      </c>
      <c r="H22" s="24">
        <v>1</v>
      </c>
      <c r="I22" s="24">
        <v>30</v>
      </c>
      <c r="J22" s="29">
        <f t="shared" si="0"/>
        <v>69853</v>
      </c>
      <c r="K22" s="29">
        <f t="shared" si="1"/>
        <v>2095590</v>
      </c>
      <c r="L22" s="25" t="s">
        <v>24</v>
      </c>
    </row>
    <row r="23" spans="1:12" s="10" customFormat="1" ht="15.75" x14ac:dyDescent="0.25">
      <c r="A23" s="31"/>
      <c r="B23" s="21"/>
      <c r="C23" s="21" t="s">
        <v>25</v>
      </c>
      <c r="D23" s="28">
        <v>0.5</v>
      </c>
      <c r="E23" s="23">
        <v>61853</v>
      </c>
      <c r="F23" s="24">
        <v>0</v>
      </c>
      <c r="G23" s="24"/>
      <c r="H23" s="24">
        <v>1</v>
      </c>
      <c r="I23" s="24">
        <v>0</v>
      </c>
      <c r="J23" s="29">
        <f t="shared" si="0"/>
        <v>30926.5</v>
      </c>
      <c r="K23" s="29">
        <f t="shared" si="1"/>
        <v>0</v>
      </c>
      <c r="L23" s="25"/>
    </row>
    <row r="24" spans="1:12" s="10" customFormat="1" ht="15.75" x14ac:dyDescent="0.25">
      <c r="A24" s="32"/>
      <c r="B24" s="21"/>
      <c r="C24" s="21" t="s">
        <v>36</v>
      </c>
      <c r="D24" s="28">
        <v>0</v>
      </c>
      <c r="E24" s="23">
        <v>61853</v>
      </c>
      <c r="F24" s="24">
        <v>0</v>
      </c>
      <c r="G24" s="24"/>
      <c r="H24" s="24">
        <v>1</v>
      </c>
      <c r="I24" s="24">
        <v>0</v>
      </c>
      <c r="J24" s="29">
        <f t="shared" si="0"/>
        <v>0</v>
      </c>
      <c r="K24" s="29">
        <f t="shared" si="1"/>
        <v>0</v>
      </c>
      <c r="L24" s="25"/>
    </row>
    <row r="25" spans="1:12" s="10" customFormat="1" ht="16.5" thickBot="1" x14ac:dyDescent="0.3">
      <c r="A25" s="33"/>
      <c r="B25" s="56" t="s">
        <v>37</v>
      </c>
      <c r="C25" s="57"/>
      <c r="D25" s="34"/>
      <c r="E25" s="35"/>
      <c r="F25" s="35">
        <f>SUM(F8:F19)</f>
        <v>0</v>
      </c>
      <c r="G25" s="35">
        <f>SUM(G8:G24)</f>
        <v>24000</v>
      </c>
      <c r="H25" s="35"/>
      <c r="I25" s="35"/>
      <c r="J25" s="35">
        <f>SUM(J8:J24)</f>
        <v>766236</v>
      </c>
      <c r="K25" s="35">
        <f>SUM(K8:K24)</f>
        <v>25002670</v>
      </c>
      <c r="L25" s="36"/>
    </row>
    <row r="26" spans="1:12" s="10" customFormat="1" ht="16.5" thickBot="1" x14ac:dyDescent="0.3">
      <c r="A26" s="37" t="s">
        <v>38</v>
      </c>
      <c r="B26" s="58" t="s">
        <v>39</v>
      </c>
      <c r="C26" s="58"/>
      <c r="D26" s="58"/>
      <c r="E26" s="58"/>
      <c r="F26" s="58"/>
      <c r="G26" s="58"/>
      <c r="H26" s="58"/>
      <c r="I26" s="58"/>
      <c r="J26" s="58"/>
      <c r="K26" s="58"/>
      <c r="L26" s="58"/>
    </row>
    <row r="27" spans="1:12" s="10" customFormat="1" ht="110.25" x14ac:dyDescent="0.25">
      <c r="A27" s="12" t="s">
        <v>5</v>
      </c>
      <c r="B27" s="13" t="s">
        <v>6</v>
      </c>
      <c r="C27" s="13" t="s">
        <v>7</v>
      </c>
      <c r="D27" s="14" t="s">
        <v>8</v>
      </c>
      <c r="E27" s="15" t="s">
        <v>9</v>
      </c>
      <c r="F27" s="16" t="s">
        <v>10</v>
      </c>
      <c r="G27" s="14" t="s">
        <v>11</v>
      </c>
      <c r="H27" s="14" t="s">
        <v>12</v>
      </c>
      <c r="I27" s="14" t="s">
        <v>13</v>
      </c>
      <c r="J27" s="14" t="s">
        <v>14</v>
      </c>
      <c r="K27" s="14" t="s">
        <v>15</v>
      </c>
      <c r="L27" s="18" t="s">
        <v>16</v>
      </c>
    </row>
    <row r="28" spans="1:12" s="10" customFormat="1" ht="15.75" x14ac:dyDescent="0.25">
      <c r="A28" s="19">
        <v>1</v>
      </c>
      <c r="B28" s="20" t="s">
        <v>17</v>
      </c>
      <c r="C28" s="21"/>
      <c r="D28" s="22"/>
      <c r="E28" s="23"/>
      <c r="F28" s="24"/>
      <c r="G28" s="24"/>
      <c r="H28" s="24"/>
      <c r="I28" s="24"/>
      <c r="J28" s="24"/>
      <c r="K28" s="24"/>
      <c r="L28" s="25"/>
    </row>
    <row r="29" spans="1:12" s="10" customFormat="1" ht="117" customHeight="1" x14ac:dyDescent="0.25">
      <c r="A29" s="26">
        <v>1.1000000000000001</v>
      </c>
      <c r="B29" s="21" t="s">
        <v>48</v>
      </c>
      <c r="C29" s="21" t="s">
        <v>18</v>
      </c>
      <c r="D29" s="28">
        <v>1</v>
      </c>
      <c r="E29" s="23">
        <v>61853</v>
      </c>
      <c r="F29" s="24"/>
      <c r="G29" s="24">
        <v>0</v>
      </c>
      <c r="H29" s="24">
        <v>1</v>
      </c>
      <c r="I29" s="24">
        <v>50</v>
      </c>
      <c r="J29" s="29">
        <f>F29+G29+(D29*E29)</f>
        <v>61853</v>
      </c>
      <c r="K29" s="29">
        <f>J29*I29*H29</f>
        <v>3092650</v>
      </c>
      <c r="L29" s="25"/>
    </row>
    <row r="30" spans="1:12" s="10" customFormat="1" ht="85.5" customHeight="1" x14ac:dyDescent="0.25">
      <c r="A30" s="26">
        <v>1.2</v>
      </c>
      <c r="B30" s="21" t="s">
        <v>47</v>
      </c>
      <c r="C30" s="21" t="s">
        <v>18</v>
      </c>
      <c r="D30" s="28">
        <v>3</v>
      </c>
      <c r="E30" s="23">
        <v>61853</v>
      </c>
      <c r="F30" s="24"/>
      <c r="G30" s="24">
        <f>2000*D30</f>
        <v>6000</v>
      </c>
      <c r="H30" s="24">
        <v>1</v>
      </c>
      <c r="I30" s="24">
        <v>50</v>
      </c>
      <c r="J30" s="29">
        <f>F30+G30+(D30*E30)</f>
        <v>191559</v>
      </c>
      <c r="K30" s="29">
        <f>H30*I30*J30</f>
        <v>9577950</v>
      </c>
      <c r="L30" s="25"/>
    </row>
    <row r="31" spans="1:12" s="10" customFormat="1" ht="75.75" customHeight="1" x14ac:dyDescent="0.25">
      <c r="A31" s="26">
        <v>1.3</v>
      </c>
      <c r="B31" s="21" t="s">
        <v>46</v>
      </c>
      <c r="C31" s="21" t="s">
        <v>18</v>
      </c>
      <c r="D31" s="28">
        <v>1</v>
      </c>
      <c r="E31" s="23">
        <v>61853</v>
      </c>
      <c r="F31" s="24"/>
      <c r="G31" s="24">
        <v>2000</v>
      </c>
      <c r="H31" s="24">
        <v>1</v>
      </c>
      <c r="I31" s="24">
        <v>50</v>
      </c>
      <c r="J31" s="29">
        <f t="shared" ref="J31:J44" si="2">G31+F31+(D31*E31)</f>
        <v>63853</v>
      </c>
      <c r="K31" s="29">
        <f>H31*I31*J31</f>
        <v>3192650</v>
      </c>
      <c r="L31" s="25"/>
    </row>
    <row r="32" spans="1:12" s="10" customFormat="1" ht="15.75" x14ac:dyDescent="0.25">
      <c r="A32" s="19">
        <v>2</v>
      </c>
      <c r="B32" s="20" t="s">
        <v>21</v>
      </c>
      <c r="C32" s="21" t="s">
        <v>22</v>
      </c>
      <c r="D32" s="28">
        <v>2</v>
      </c>
      <c r="E32" s="23">
        <v>61853</v>
      </c>
      <c r="F32" s="24">
        <v>0</v>
      </c>
      <c r="G32" s="24"/>
      <c r="H32" s="24">
        <v>1</v>
      </c>
      <c r="I32" s="24">
        <v>20</v>
      </c>
      <c r="J32" s="29">
        <f t="shared" si="2"/>
        <v>123706</v>
      </c>
      <c r="K32" s="29">
        <f t="shared" ref="K32:K44" si="3">J32*I32*H32</f>
        <v>2474120</v>
      </c>
      <c r="L32" s="25"/>
    </row>
    <row r="33" spans="1:12" s="10" customFormat="1" ht="15.75" x14ac:dyDescent="0.25">
      <c r="A33" s="26"/>
      <c r="B33" s="21"/>
      <c r="C33" s="21" t="s">
        <v>23</v>
      </c>
      <c r="D33" s="28">
        <v>1</v>
      </c>
      <c r="E33" s="23">
        <v>61853</v>
      </c>
      <c r="F33" s="24">
        <v>0</v>
      </c>
      <c r="G33" s="24">
        <v>8000</v>
      </c>
      <c r="H33" s="24">
        <v>1</v>
      </c>
      <c r="I33" s="24">
        <v>30</v>
      </c>
      <c r="J33" s="29">
        <f t="shared" si="2"/>
        <v>69853</v>
      </c>
      <c r="K33" s="29">
        <f t="shared" si="3"/>
        <v>2095590</v>
      </c>
      <c r="L33" s="25" t="s">
        <v>24</v>
      </c>
    </row>
    <row r="34" spans="1:12" s="10" customFormat="1" ht="15.75" x14ac:dyDescent="0.25">
      <c r="A34" s="26"/>
      <c r="B34" s="21"/>
      <c r="C34" s="21" t="s">
        <v>25</v>
      </c>
      <c r="D34" s="28">
        <v>0.5</v>
      </c>
      <c r="E34" s="23">
        <v>61853</v>
      </c>
      <c r="F34" s="24">
        <v>0</v>
      </c>
      <c r="G34" s="24"/>
      <c r="H34" s="24">
        <v>1</v>
      </c>
      <c r="I34" s="24">
        <v>0</v>
      </c>
      <c r="J34" s="29">
        <f t="shared" si="2"/>
        <v>30926.5</v>
      </c>
      <c r="K34" s="29">
        <f t="shared" si="3"/>
        <v>0</v>
      </c>
      <c r="L34" s="25"/>
    </row>
    <row r="35" spans="1:12" s="10" customFormat="1" ht="15.75" x14ac:dyDescent="0.25">
      <c r="A35" s="19">
        <v>3</v>
      </c>
      <c r="B35" s="20" t="s">
        <v>26</v>
      </c>
      <c r="C35" s="21"/>
      <c r="D35" s="28">
        <v>0</v>
      </c>
      <c r="E35" s="23">
        <v>61853</v>
      </c>
      <c r="F35" s="24">
        <v>0</v>
      </c>
      <c r="G35" s="24"/>
      <c r="H35" s="24">
        <v>1</v>
      </c>
      <c r="I35" s="24">
        <v>0</v>
      </c>
      <c r="J35" s="29">
        <f t="shared" si="2"/>
        <v>0</v>
      </c>
      <c r="K35" s="29">
        <f t="shared" si="3"/>
        <v>0</v>
      </c>
      <c r="L35" s="25"/>
    </row>
    <row r="36" spans="1:12" s="10" customFormat="1" ht="15.75" x14ac:dyDescent="0.25">
      <c r="A36" s="30" t="s">
        <v>27</v>
      </c>
      <c r="B36" s="21" t="s">
        <v>28</v>
      </c>
      <c r="C36" s="21"/>
      <c r="D36" s="28">
        <v>0</v>
      </c>
      <c r="E36" s="23">
        <v>61853</v>
      </c>
      <c r="F36" s="24">
        <v>0</v>
      </c>
      <c r="G36" s="24"/>
      <c r="H36" s="24">
        <v>1</v>
      </c>
      <c r="I36" s="24">
        <v>0</v>
      </c>
      <c r="J36" s="29">
        <f t="shared" si="2"/>
        <v>0</v>
      </c>
      <c r="K36" s="29">
        <f t="shared" si="3"/>
        <v>0</v>
      </c>
      <c r="L36" s="25"/>
    </row>
    <row r="37" spans="1:12" s="10" customFormat="1" ht="15.75" x14ac:dyDescent="0.25">
      <c r="A37" s="30" t="s">
        <v>29</v>
      </c>
      <c r="B37" s="21" t="s">
        <v>30</v>
      </c>
      <c r="C37" s="21"/>
      <c r="D37" s="28">
        <v>0</v>
      </c>
      <c r="E37" s="23">
        <v>61853</v>
      </c>
      <c r="F37" s="24">
        <v>0</v>
      </c>
      <c r="G37" s="24"/>
      <c r="H37" s="24">
        <v>1</v>
      </c>
      <c r="I37" s="24">
        <v>0</v>
      </c>
      <c r="J37" s="29">
        <f t="shared" si="2"/>
        <v>0</v>
      </c>
      <c r="K37" s="29">
        <f t="shared" si="3"/>
        <v>0</v>
      </c>
      <c r="L37" s="25"/>
    </row>
    <row r="38" spans="1:12" s="10" customFormat="1" ht="15.75" x14ac:dyDescent="0.25">
      <c r="A38" s="30" t="s">
        <v>31</v>
      </c>
      <c r="B38" s="21" t="s">
        <v>32</v>
      </c>
      <c r="C38" s="21"/>
      <c r="D38" s="28">
        <v>0</v>
      </c>
      <c r="E38" s="23">
        <v>61853</v>
      </c>
      <c r="F38" s="24">
        <v>0</v>
      </c>
      <c r="G38" s="24"/>
      <c r="H38" s="24">
        <v>1</v>
      </c>
      <c r="I38" s="24">
        <v>0</v>
      </c>
      <c r="J38" s="29">
        <f t="shared" si="2"/>
        <v>0</v>
      </c>
      <c r="K38" s="29">
        <f t="shared" si="3"/>
        <v>0</v>
      </c>
      <c r="L38" s="25"/>
    </row>
    <row r="39" spans="1:12" s="10" customFormat="1" ht="47.25" x14ac:dyDescent="0.25">
      <c r="A39" s="19">
        <v>4</v>
      </c>
      <c r="B39" s="21" t="s">
        <v>33</v>
      </c>
      <c r="C39" s="21"/>
      <c r="D39" s="28">
        <v>0</v>
      </c>
      <c r="E39" s="23">
        <v>61853</v>
      </c>
      <c r="F39" s="24">
        <v>0</v>
      </c>
      <c r="G39" s="24"/>
      <c r="H39" s="24">
        <v>1</v>
      </c>
      <c r="I39" s="24">
        <v>0</v>
      </c>
      <c r="J39" s="29">
        <f t="shared" si="2"/>
        <v>0</v>
      </c>
      <c r="K39" s="29">
        <f t="shared" si="3"/>
        <v>0</v>
      </c>
      <c r="L39" s="25"/>
    </row>
    <row r="40" spans="1:12" s="10" customFormat="1" ht="15.75" x14ac:dyDescent="0.25">
      <c r="A40" s="19">
        <v>5</v>
      </c>
      <c r="B40" s="21" t="s">
        <v>34</v>
      </c>
      <c r="C40" s="21"/>
      <c r="D40" s="28">
        <v>0</v>
      </c>
      <c r="E40" s="23">
        <v>61853</v>
      </c>
      <c r="F40" s="24">
        <v>0</v>
      </c>
      <c r="G40" s="24"/>
      <c r="H40" s="24">
        <v>1</v>
      </c>
      <c r="I40" s="24">
        <v>0</v>
      </c>
      <c r="J40" s="29">
        <f t="shared" si="2"/>
        <v>0</v>
      </c>
      <c r="K40" s="29">
        <f t="shared" si="3"/>
        <v>0</v>
      </c>
      <c r="L40" s="25"/>
    </row>
    <row r="41" spans="1:12" s="10" customFormat="1" ht="15.75" x14ac:dyDescent="0.25">
      <c r="A41" s="26">
        <v>6</v>
      </c>
      <c r="B41" s="20" t="s">
        <v>35</v>
      </c>
      <c r="C41" s="21" t="s">
        <v>22</v>
      </c>
      <c r="D41" s="28">
        <v>2</v>
      </c>
      <c r="E41" s="23">
        <v>61853</v>
      </c>
      <c r="F41" s="24">
        <v>0</v>
      </c>
      <c r="G41" s="24"/>
      <c r="H41" s="24">
        <v>1</v>
      </c>
      <c r="I41" s="24">
        <v>20</v>
      </c>
      <c r="J41" s="29">
        <f t="shared" si="2"/>
        <v>123706</v>
      </c>
      <c r="K41" s="29">
        <f t="shared" si="3"/>
        <v>2474120</v>
      </c>
      <c r="L41" s="25"/>
    </row>
    <row r="42" spans="1:12" s="10" customFormat="1" ht="15.75" x14ac:dyDescent="0.25">
      <c r="A42" s="31"/>
      <c r="B42" s="21"/>
      <c r="C42" s="21" t="s">
        <v>23</v>
      </c>
      <c r="D42" s="28">
        <v>1</v>
      </c>
      <c r="E42" s="23">
        <v>61853</v>
      </c>
      <c r="F42" s="24">
        <v>0</v>
      </c>
      <c r="G42" s="24">
        <v>8000</v>
      </c>
      <c r="H42" s="24">
        <v>1</v>
      </c>
      <c r="I42" s="24">
        <v>30</v>
      </c>
      <c r="J42" s="29">
        <f t="shared" si="2"/>
        <v>69853</v>
      </c>
      <c r="K42" s="29">
        <f t="shared" si="3"/>
        <v>2095590</v>
      </c>
      <c r="L42" s="25" t="s">
        <v>24</v>
      </c>
    </row>
    <row r="43" spans="1:12" s="10" customFormat="1" ht="15.75" x14ac:dyDescent="0.25">
      <c r="A43" s="31"/>
      <c r="B43" s="21"/>
      <c r="C43" s="21" t="s">
        <v>25</v>
      </c>
      <c r="D43" s="28">
        <v>0.5</v>
      </c>
      <c r="E43" s="23">
        <v>61853</v>
      </c>
      <c r="F43" s="24">
        <v>0</v>
      </c>
      <c r="G43" s="24"/>
      <c r="H43" s="24">
        <v>1</v>
      </c>
      <c r="I43" s="24">
        <v>0</v>
      </c>
      <c r="J43" s="29">
        <f t="shared" si="2"/>
        <v>30926.5</v>
      </c>
      <c r="K43" s="29">
        <f t="shared" si="3"/>
        <v>0</v>
      </c>
      <c r="L43" s="25"/>
    </row>
    <row r="44" spans="1:12" s="10" customFormat="1" ht="15.75" x14ac:dyDescent="0.25">
      <c r="A44" s="32"/>
      <c r="B44" s="21"/>
      <c r="C44" s="21" t="s">
        <v>36</v>
      </c>
      <c r="D44" s="28">
        <v>0</v>
      </c>
      <c r="E44" s="23">
        <v>61853</v>
      </c>
      <c r="F44" s="24">
        <v>0</v>
      </c>
      <c r="G44" s="24"/>
      <c r="H44" s="24">
        <v>1</v>
      </c>
      <c r="I44" s="24">
        <v>0</v>
      </c>
      <c r="J44" s="29">
        <f t="shared" si="2"/>
        <v>0</v>
      </c>
      <c r="K44" s="29">
        <f t="shared" si="3"/>
        <v>0</v>
      </c>
      <c r="L44" s="25"/>
    </row>
    <row r="45" spans="1:12" s="10" customFormat="1" ht="16.5" thickBot="1" x14ac:dyDescent="0.3">
      <c r="A45" s="33"/>
      <c r="B45" s="56" t="s">
        <v>37</v>
      </c>
      <c r="C45" s="57"/>
      <c r="D45" s="34"/>
      <c r="E45" s="35"/>
      <c r="F45" s="35">
        <f>SUM(F28:F39)</f>
        <v>0</v>
      </c>
      <c r="G45" s="35">
        <f>SUM(G28:G44)</f>
        <v>24000</v>
      </c>
      <c r="H45" s="35"/>
      <c r="I45" s="35"/>
      <c r="J45" s="35">
        <f>SUM(J28:J44)</f>
        <v>766236</v>
      </c>
      <c r="K45" s="35">
        <f>SUM(K28:K44)</f>
        <v>25002670</v>
      </c>
      <c r="L45" s="36"/>
    </row>
    <row r="46" spans="1:12" s="10" customFormat="1" ht="15.75" x14ac:dyDescent="0.25">
      <c r="A46" s="38"/>
      <c r="B46" s="39"/>
      <c r="C46" s="39"/>
      <c r="D46" s="40"/>
      <c r="E46" s="41"/>
      <c r="F46" s="41"/>
      <c r="G46" s="41"/>
      <c r="H46" s="42"/>
      <c r="I46" s="41"/>
      <c r="J46" s="41"/>
      <c r="K46" s="41"/>
      <c r="L46" s="41"/>
    </row>
    <row r="47" spans="1:12" s="10" customFormat="1" ht="15.75" x14ac:dyDescent="0.25">
      <c r="A47" s="8" t="s">
        <v>40</v>
      </c>
      <c r="B47" s="55" t="s">
        <v>41</v>
      </c>
      <c r="C47" s="55"/>
      <c r="D47" s="55"/>
      <c r="E47" s="55"/>
      <c r="F47" s="55"/>
      <c r="G47" s="55"/>
      <c r="H47" s="55"/>
      <c r="I47" s="55"/>
      <c r="J47" s="55"/>
      <c r="K47" s="55"/>
      <c r="L47" s="55"/>
    </row>
    <row r="48" spans="1:12" s="44" customFormat="1" ht="15.75" x14ac:dyDescent="0.25">
      <c r="A48" s="43"/>
      <c r="B48" s="43"/>
      <c r="C48" s="43"/>
      <c r="D48" s="43"/>
      <c r="E48" s="43"/>
      <c r="F48" s="43"/>
      <c r="G48" s="43"/>
      <c r="H48" s="43"/>
      <c r="I48" s="43"/>
      <c r="J48" s="43"/>
      <c r="K48" s="43"/>
      <c r="L48" s="43"/>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5"/>
      <c r="L65" s="45"/>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6"/>
      <c r="L74" s="46"/>
    </row>
    <row r="75" spans="1:12" s="44" customFormat="1" ht="15.75" x14ac:dyDescent="0.25">
      <c r="A75" s="43"/>
      <c r="B75" s="43"/>
      <c r="C75" s="43"/>
      <c r="D75" s="43"/>
      <c r="E75" s="43"/>
      <c r="F75" s="43"/>
      <c r="G75" s="43"/>
      <c r="H75" s="43"/>
      <c r="I75" s="43"/>
      <c r="J75" s="43"/>
      <c r="K75" s="47">
        <f>$K$25</f>
        <v>25002670</v>
      </c>
      <c r="L75" s="46"/>
    </row>
    <row r="76" spans="1:12" s="44" customFormat="1" ht="15.75" x14ac:dyDescent="0.25">
      <c r="A76" s="43"/>
      <c r="B76" s="43"/>
      <c r="C76" s="43"/>
      <c r="D76" s="43"/>
      <c r="E76" s="43"/>
      <c r="F76" s="43"/>
      <c r="G76" s="43"/>
      <c r="H76" s="43"/>
      <c r="I76" s="43"/>
      <c r="J76" s="43"/>
      <c r="K76" s="47">
        <f>$K$45</f>
        <v>25002670</v>
      </c>
      <c r="L76" s="48"/>
    </row>
    <row r="77" spans="1:12" s="44" customFormat="1" ht="15.75" x14ac:dyDescent="0.25">
      <c r="A77" s="43"/>
      <c r="B77" s="43"/>
      <c r="C77" s="43"/>
      <c r="D77" s="43"/>
      <c r="E77" s="43"/>
      <c r="F77" s="43"/>
      <c r="G77" s="43"/>
      <c r="H77" s="43"/>
      <c r="I77" s="43"/>
      <c r="J77" s="43"/>
      <c r="K77" s="47">
        <f>K75-K76</f>
        <v>0</v>
      </c>
      <c r="L77" s="48">
        <f>K77/K75*100%</f>
        <v>0</v>
      </c>
    </row>
    <row r="78" spans="1:12" s="44" customFormat="1" ht="15.75" x14ac:dyDescent="0.25">
      <c r="A78" s="43"/>
      <c r="B78" s="43"/>
      <c r="C78" s="43"/>
      <c r="D78" s="43"/>
      <c r="E78" s="43"/>
      <c r="F78" s="43"/>
      <c r="G78" s="43"/>
      <c r="H78" s="43"/>
      <c r="I78" s="43"/>
      <c r="J78" s="43"/>
      <c r="K78" s="46"/>
      <c r="L78" s="48">
        <f>K76/K75*100%</f>
        <v>1</v>
      </c>
    </row>
    <row r="79" spans="1:12" s="44" customFormat="1" ht="15.75" x14ac:dyDescent="0.25">
      <c r="A79" s="43"/>
      <c r="B79" s="49" t="s">
        <v>42</v>
      </c>
      <c r="C79" s="43"/>
      <c r="D79" s="43"/>
      <c r="E79" s="43"/>
      <c r="F79" s="43"/>
      <c r="G79" s="43"/>
      <c r="H79" s="43"/>
      <c r="I79" s="43"/>
      <c r="J79" s="43"/>
      <c r="K79" s="43"/>
      <c r="L79" s="43"/>
    </row>
    <row r="80" spans="1:12" s="10" customFormat="1" ht="15.75" x14ac:dyDescent="0.25">
      <c r="A80" s="50"/>
      <c r="B80" s="51"/>
      <c r="C80" s="52"/>
      <c r="D80" s="52"/>
      <c r="E80" s="52"/>
      <c r="F80" s="52"/>
      <c r="G80" s="9"/>
      <c r="H80" s="9"/>
      <c r="I80" s="9"/>
      <c r="J80" s="9"/>
      <c r="K80" s="9"/>
      <c r="L80" s="9"/>
    </row>
  </sheetData>
  <sheetProtection selectLockedCells="1" selectUnlockedCells="1"/>
  <mergeCells count="9">
    <mergeCell ref="B26:L26"/>
    <mergeCell ref="B45:C45"/>
    <mergeCell ref="B47:L47"/>
    <mergeCell ref="B4:K4"/>
    <mergeCell ref="B1:K1"/>
    <mergeCell ref="B2:K2"/>
    <mergeCell ref="B3:K3"/>
    <mergeCell ref="B5:K5"/>
    <mergeCell ref="B25:C25"/>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1"/>
  <sheetViews>
    <sheetView zoomScaleNormal="100" zoomScaleSheetLayoutView="90" workbookViewId="0">
      <selection activeCell="D21" sqref="D21"/>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65" customFormat="1" ht="15.75" x14ac:dyDescent="0.25">
      <c r="A5" s="64" t="s">
        <v>56</v>
      </c>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31.5" x14ac:dyDescent="0.25">
      <c r="A10" s="26">
        <v>1.1000000000000001</v>
      </c>
      <c r="B10" s="21" t="s">
        <v>55</v>
      </c>
      <c r="C10" s="27" t="s">
        <v>18</v>
      </c>
      <c r="D10" s="28">
        <v>1</v>
      </c>
      <c r="E10" s="23">
        <v>61853</v>
      </c>
      <c r="F10" s="24"/>
      <c r="G10" s="24"/>
      <c r="H10" s="24">
        <v>1</v>
      </c>
      <c r="I10" s="24">
        <v>40</v>
      </c>
      <c r="J10" s="29">
        <f t="shared" ref="J10:J25" si="0">G10+F10+(D10*E10)</f>
        <v>61853</v>
      </c>
      <c r="K10" s="29">
        <f t="shared" ref="K10:K20" si="1">J10*I10*H10</f>
        <v>2474120</v>
      </c>
      <c r="L10" s="25"/>
    </row>
    <row r="11" spans="1:12" s="10" customFormat="1" ht="47.25" x14ac:dyDescent="0.25">
      <c r="A11" s="26">
        <v>1.2</v>
      </c>
      <c r="B11" s="21" t="s">
        <v>54</v>
      </c>
      <c r="C11" s="21" t="s">
        <v>18</v>
      </c>
      <c r="D11" s="28">
        <v>1</v>
      </c>
      <c r="E11" s="23">
        <v>61853</v>
      </c>
      <c r="F11" s="24"/>
      <c r="G11" s="24"/>
      <c r="H11" s="24">
        <v>1</v>
      </c>
      <c r="I11" s="24">
        <v>15</v>
      </c>
      <c r="J11" s="29">
        <f t="shared" si="0"/>
        <v>61853</v>
      </c>
      <c r="K11" s="29">
        <f t="shared" si="1"/>
        <v>927795</v>
      </c>
      <c r="L11" s="25"/>
    </row>
    <row r="12" spans="1:12" s="10" customFormat="1" ht="63" x14ac:dyDescent="0.25">
      <c r="A12" s="26">
        <v>1.3</v>
      </c>
      <c r="B12" s="21" t="s">
        <v>53</v>
      </c>
      <c r="C12" s="21" t="s">
        <v>20</v>
      </c>
      <c r="D12" s="28">
        <v>1</v>
      </c>
      <c r="E12" s="23">
        <v>61853</v>
      </c>
      <c r="F12" s="24"/>
      <c r="G12" s="24"/>
      <c r="H12" s="24">
        <v>1</v>
      </c>
      <c r="I12" s="24">
        <v>10</v>
      </c>
      <c r="J12" s="29">
        <f t="shared" si="0"/>
        <v>61853</v>
      </c>
      <c r="K12" s="29">
        <f t="shared" si="1"/>
        <v>618530</v>
      </c>
      <c r="L12" s="25"/>
    </row>
    <row r="13" spans="1:12" s="10" customFormat="1" ht="15.75" x14ac:dyDescent="0.25">
      <c r="A13" s="19">
        <v>2</v>
      </c>
      <c r="B13" s="20" t="s">
        <v>21</v>
      </c>
      <c r="C13" s="21" t="s">
        <v>22</v>
      </c>
      <c r="D13" s="28">
        <v>2</v>
      </c>
      <c r="E13" s="23">
        <v>61853</v>
      </c>
      <c r="F13" s="24">
        <v>0</v>
      </c>
      <c r="G13" s="24"/>
      <c r="H13" s="24">
        <v>1</v>
      </c>
      <c r="I13" s="24">
        <v>10</v>
      </c>
      <c r="J13" s="29">
        <f t="shared" si="0"/>
        <v>123706</v>
      </c>
      <c r="K13" s="29">
        <f t="shared" si="1"/>
        <v>1237060</v>
      </c>
      <c r="L13" s="25"/>
    </row>
    <row r="14" spans="1:12" s="10" customFormat="1" ht="15.75" x14ac:dyDescent="0.25">
      <c r="A14" s="26"/>
      <c r="B14" s="21"/>
      <c r="C14" s="21" t="s">
        <v>23</v>
      </c>
      <c r="D14" s="28">
        <v>1</v>
      </c>
      <c r="E14" s="23">
        <v>61853</v>
      </c>
      <c r="F14" s="24">
        <v>0</v>
      </c>
      <c r="G14" s="24">
        <v>8000</v>
      </c>
      <c r="H14" s="24">
        <v>1</v>
      </c>
      <c r="I14" s="24">
        <v>30</v>
      </c>
      <c r="J14" s="29">
        <f t="shared" si="0"/>
        <v>69853</v>
      </c>
      <c r="K14" s="29">
        <f t="shared" si="1"/>
        <v>2095590</v>
      </c>
      <c r="L14" s="25" t="s">
        <v>24</v>
      </c>
    </row>
    <row r="15" spans="1:12" s="10" customFormat="1" ht="15.75" x14ac:dyDescent="0.25">
      <c r="A15" s="26"/>
      <c r="B15" s="21"/>
      <c r="C15" s="21" t="s">
        <v>25</v>
      </c>
      <c r="D15" s="28">
        <v>0.5</v>
      </c>
      <c r="E15" s="23">
        <v>61853</v>
      </c>
      <c r="F15" s="24">
        <v>0</v>
      </c>
      <c r="G15" s="24"/>
      <c r="H15" s="24">
        <v>1</v>
      </c>
      <c r="I15" s="24">
        <v>0</v>
      </c>
      <c r="J15" s="29">
        <f t="shared" si="0"/>
        <v>30926.5</v>
      </c>
      <c r="K15" s="29">
        <f t="shared" si="1"/>
        <v>0</v>
      </c>
      <c r="L15" s="25"/>
    </row>
    <row r="16" spans="1:12" s="10" customFormat="1" ht="31.5" x14ac:dyDescent="0.25">
      <c r="A16" s="19">
        <v>3</v>
      </c>
      <c r="B16" s="20" t="s">
        <v>26</v>
      </c>
      <c r="C16" s="21"/>
      <c r="D16" s="28">
        <v>0</v>
      </c>
      <c r="E16" s="23">
        <v>61853</v>
      </c>
      <c r="F16" s="24">
        <v>0</v>
      </c>
      <c r="G16" s="24"/>
      <c r="H16" s="24">
        <v>1</v>
      </c>
      <c r="I16" s="24">
        <v>0</v>
      </c>
      <c r="J16" s="29">
        <f t="shared" si="0"/>
        <v>0</v>
      </c>
      <c r="K16" s="29">
        <f t="shared" si="1"/>
        <v>0</v>
      </c>
      <c r="L16" s="25"/>
    </row>
    <row r="17" spans="1:12" s="10" customFormat="1" ht="15.75" x14ac:dyDescent="0.25">
      <c r="A17" s="30" t="s">
        <v>27</v>
      </c>
      <c r="B17" s="21" t="s">
        <v>28</v>
      </c>
      <c r="C17" s="21"/>
      <c r="D17" s="28">
        <v>0</v>
      </c>
      <c r="E17" s="23">
        <v>61853</v>
      </c>
      <c r="F17" s="24">
        <v>0</v>
      </c>
      <c r="G17" s="24"/>
      <c r="H17" s="24">
        <v>1</v>
      </c>
      <c r="I17" s="24">
        <v>0</v>
      </c>
      <c r="J17" s="29">
        <f t="shared" si="0"/>
        <v>0</v>
      </c>
      <c r="K17" s="29">
        <f t="shared" si="1"/>
        <v>0</v>
      </c>
      <c r="L17" s="25"/>
    </row>
    <row r="18" spans="1:12" s="10" customFormat="1" ht="15.75" x14ac:dyDescent="0.25">
      <c r="A18" s="30" t="s">
        <v>29</v>
      </c>
      <c r="B18" s="21" t="s">
        <v>30</v>
      </c>
      <c r="C18" s="21"/>
      <c r="D18" s="28">
        <v>0</v>
      </c>
      <c r="E18" s="23">
        <v>61853</v>
      </c>
      <c r="F18" s="24">
        <v>0</v>
      </c>
      <c r="G18" s="24"/>
      <c r="H18" s="24">
        <v>1</v>
      </c>
      <c r="I18" s="24">
        <v>0</v>
      </c>
      <c r="J18" s="29">
        <f t="shared" si="0"/>
        <v>0</v>
      </c>
      <c r="K18" s="29">
        <f t="shared" si="1"/>
        <v>0</v>
      </c>
      <c r="L18" s="25"/>
    </row>
    <row r="19" spans="1:12" s="10" customFormat="1" ht="15.75" x14ac:dyDescent="0.25">
      <c r="A19" s="30" t="s">
        <v>31</v>
      </c>
      <c r="B19" s="21" t="s">
        <v>32</v>
      </c>
      <c r="C19" s="21"/>
      <c r="D19" s="28">
        <v>0</v>
      </c>
      <c r="E19" s="23">
        <v>61853</v>
      </c>
      <c r="F19" s="24">
        <v>0</v>
      </c>
      <c r="G19" s="24"/>
      <c r="H19" s="24">
        <v>1</v>
      </c>
      <c r="I19" s="24">
        <v>0</v>
      </c>
      <c r="J19" s="29">
        <f t="shared" si="0"/>
        <v>0</v>
      </c>
      <c r="K19" s="29">
        <f t="shared" si="1"/>
        <v>0</v>
      </c>
      <c r="L19" s="25"/>
    </row>
    <row r="20" spans="1:12" s="10" customFormat="1" ht="94.5" x14ac:dyDescent="0.25">
      <c r="A20" s="26">
        <v>4</v>
      </c>
      <c r="B20" s="21" t="s">
        <v>114</v>
      </c>
      <c r="C20" s="21"/>
      <c r="D20" s="28">
        <v>1</v>
      </c>
      <c r="E20" s="23">
        <v>61853</v>
      </c>
      <c r="F20" s="24"/>
      <c r="G20" s="24"/>
      <c r="H20" s="24">
        <v>1</v>
      </c>
      <c r="I20" s="24">
        <v>30</v>
      </c>
      <c r="J20" s="29">
        <f t="shared" si="0"/>
        <v>61853</v>
      </c>
      <c r="K20" s="29">
        <f t="shared" si="1"/>
        <v>1855590</v>
      </c>
      <c r="L20" s="25"/>
    </row>
    <row r="21" spans="1:12" s="10" customFormat="1" ht="31.5" x14ac:dyDescent="0.25">
      <c r="A21" s="26">
        <v>5</v>
      </c>
      <c r="B21" s="21" t="s">
        <v>34</v>
      </c>
      <c r="C21" s="21"/>
      <c r="D21" s="28">
        <v>0</v>
      </c>
      <c r="E21" s="23">
        <v>61853</v>
      </c>
      <c r="F21" s="24">
        <v>0</v>
      </c>
      <c r="G21" s="24"/>
      <c r="H21" s="24">
        <v>1</v>
      </c>
      <c r="I21" s="24">
        <v>0</v>
      </c>
      <c r="J21" s="29">
        <f t="shared" si="0"/>
        <v>0</v>
      </c>
      <c r="K21" s="29">
        <f>J21*I21*H21</f>
        <v>0</v>
      </c>
      <c r="L21" s="25"/>
    </row>
    <row r="22" spans="1:12" s="10" customFormat="1" ht="15.75" x14ac:dyDescent="0.25">
      <c r="A22" s="26">
        <v>6</v>
      </c>
      <c r="B22" s="20" t="s">
        <v>35</v>
      </c>
      <c r="C22" s="21" t="s">
        <v>22</v>
      </c>
      <c r="D22" s="28">
        <v>2</v>
      </c>
      <c r="E22" s="23">
        <v>61853</v>
      </c>
      <c r="F22" s="24">
        <v>0</v>
      </c>
      <c r="G22" s="24"/>
      <c r="H22" s="24">
        <v>1</v>
      </c>
      <c r="I22" s="24">
        <v>10</v>
      </c>
      <c r="J22" s="29">
        <f t="shared" si="0"/>
        <v>123706</v>
      </c>
      <c r="K22" s="29">
        <f>J22*I22*H22</f>
        <v>1237060</v>
      </c>
      <c r="L22" s="25"/>
    </row>
    <row r="23" spans="1:12" s="10" customFormat="1" ht="15.75" x14ac:dyDescent="0.25">
      <c r="A23" s="31"/>
      <c r="B23" s="21"/>
      <c r="C23" s="21" t="s">
        <v>23</v>
      </c>
      <c r="D23" s="28">
        <v>1</v>
      </c>
      <c r="E23" s="23">
        <v>61853</v>
      </c>
      <c r="F23" s="24">
        <v>0</v>
      </c>
      <c r="G23" s="24">
        <v>8000</v>
      </c>
      <c r="H23" s="24">
        <v>1</v>
      </c>
      <c r="I23" s="24">
        <v>30</v>
      </c>
      <c r="J23" s="29">
        <f t="shared" si="0"/>
        <v>69853</v>
      </c>
      <c r="K23" s="29">
        <f>J23*I23*H23</f>
        <v>2095590</v>
      </c>
      <c r="L23" s="25" t="s">
        <v>24</v>
      </c>
    </row>
    <row r="24" spans="1:12" s="10" customFormat="1" ht="15.75" x14ac:dyDescent="0.25">
      <c r="A24" s="31"/>
      <c r="B24" s="21"/>
      <c r="C24" s="21" t="s">
        <v>25</v>
      </c>
      <c r="D24" s="28">
        <v>0.5</v>
      </c>
      <c r="E24" s="23">
        <v>61853</v>
      </c>
      <c r="F24" s="24">
        <v>0</v>
      </c>
      <c r="G24" s="24"/>
      <c r="H24" s="24">
        <v>1</v>
      </c>
      <c r="I24" s="24">
        <v>0</v>
      </c>
      <c r="J24" s="29">
        <f t="shared" si="0"/>
        <v>30926.5</v>
      </c>
      <c r="K24" s="29">
        <f>J24*I24*H24</f>
        <v>0</v>
      </c>
      <c r="L24" s="25"/>
    </row>
    <row r="25" spans="1:12" s="10" customFormat="1" ht="15.75" x14ac:dyDescent="0.25">
      <c r="A25" s="32"/>
      <c r="B25" s="21"/>
      <c r="C25" s="21" t="s">
        <v>36</v>
      </c>
      <c r="D25" s="28">
        <v>0</v>
      </c>
      <c r="E25" s="23">
        <v>61853</v>
      </c>
      <c r="F25" s="24">
        <v>0</v>
      </c>
      <c r="G25" s="24"/>
      <c r="H25" s="24">
        <v>1</v>
      </c>
      <c r="I25" s="24">
        <v>0</v>
      </c>
      <c r="J25" s="29">
        <f t="shared" si="0"/>
        <v>0</v>
      </c>
      <c r="K25" s="29">
        <f>J25*I25*H25</f>
        <v>0</v>
      </c>
      <c r="L25" s="25"/>
    </row>
    <row r="26" spans="1:12" s="10" customFormat="1" ht="16.5" thickBot="1" x14ac:dyDescent="0.3">
      <c r="A26" s="33"/>
      <c r="B26" s="56" t="s">
        <v>37</v>
      </c>
      <c r="C26" s="57"/>
      <c r="D26" s="34"/>
      <c r="E26" s="35"/>
      <c r="F26" s="35">
        <f>SUM(F9:F20)</f>
        <v>0</v>
      </c>
      <c r="G26" s="35">
        <f>SUM(G9:G25)</f>
        <v>16000</v>
      </c>
      <c r="H26" s="35"/>
      <c r="I26" s="35"/>
      <c r="J26" s="35">
        <f>SUM(J9:J25)</f>
        <v>696383</v>
      </c>
      <c r="K26" s="35">
        <f>SUM(K9:K25)</f>
        <v>12541335</v>
      </c>
      <c r="L26" s="36"/>
    </row>
    <row r="27" spans="1:12" s="10" customFormat="1" ht="16.5" thickBot="1" x14ac:dyDescent="0.3">
      <c r="A27" s="37" t="s">
        <v>38</v>
      </c>
      <c r="B27" s="58" t="s">
        <v>39</v>
      </c>
      <c r="C27" s="58"/>
      <c r="D27" s="58"/>
      <c r="E27" s="58"/>
      <c r="F27" s="58"/>
      <c r="G27" s="58"/>
      <c r="H27" s="58"/>
      <c r="I27" s="58"/>
      <c r="J27" s="58"/>
      <c r="K27" s="58"/>
      <c r="L27" s="58"/>
    </row>
    <row r="28" spans="1:12" s="10" customFormat="1" ht="110.25" x14ac:dyDescent="0.25">
      <c r="A28" s="12" t="s">
        <v>5</v>
      </c>
      <c r="B28" s="13" t="s">
        <v>6</v>
      </c>
      <c r="C28" s="13" t="s">
        <v>7</v>
      </c>
      <c r="D28" s="14" t="s">
        <v>8</v>
      </c>
      <c r="E28" s="15" t="s">
        <v>9</v>
      </c>
      <c r="F28" s="16" t="s">
        <v>10</v>
      </c>
      <c r="G28" s="14" t="s">
        <v>11</v>
      </c>
      <c r="H28" s="14" t="s">
        <v>12</v>
      </c>
      <c r="I28" s="14" t="s">
        <v>13</v>
      </c>
      <c r="J28" s="14" t="s">
        <v>14</v>
      </c>
      <c r="K28" s="14" t="s">
        <v>15</v>
      </c>
      <c r="L28" s="18" t="s">
        <v>16</v>
      </c>
    </row>
    <row r="29" spans="1:12" s="10" customFormat="1" ht="15.75" x14ac:dyDescent="0.25">
      <c r="A29" s="19">
        <v>1</v>
      </c>
      <c r="B29" s="20" t="s">
        <v>17</v>
      </c>
      <c r="C29" s="21"/>
      <c r="D29" s="22"/>
      <c r="E29" s="23"/>
      <c r="F29" s="24"/>
      <c r="G29" s="24"/>
      <c r="H29" s="24"/>
      <c r="I29" s="24"/>
      <c r="J29" s="24"/>
      <c r="K29" s="24"/>
      <c r="L29" s="25"/>
    </row>
    <row r="30" spans="1:12" s="10" customFormat="1" ht="31.5" x14ac:dyDescent="0.25">
      <c r="A30" s="26">
        <v>1.1000000000000001</v>
      </c>
      <c r="B30" s="21" t="s">
        <v>55</v>
      </c>
      <c r="C30" s="27" t="s">
        <v>18</v>
      </c>
      <c r="D30" s="28">
        <v>1</v>
      </c>
      <c r="E30" s="23">
        <v>61853</v>
      </c>
      <c r="F30" s="24"/>
      <c r="G30" s="24"/>
      <c r="H30" s="24">
        <v>1</v>
      </c>
      <c r="I30" s="24">
        <v>40</v>
      </c>
      <c r="J30" s="29">
        <f t="shared" ref="J30:J45" si="2">G30+F30+(D30*E30)</f>
        <v>61853</v>
      </c>
      <c r="K30" s="29">
        <f t="shared" ref="K30:K45" si="3">J30*I30*H30</f>
        <v>2474120</v>
      </c>
      <c r="L30" s="25"/>
    </row>
    <row r="31" spans="1:12" s="10" customFormat="1" ht="47.25" x14ac:dyDescent="0.25">
      <c r="A31" s="26">
        <v>1.2</v>
      </c>
      <c r="B31" s="21" t="s">
        <v>54</v>
      </c>
      <c r="C31" s="21" t="s">
        <v>18</v>
      </c>
      <c r="D31" s="28">
        <v>1</v>
      </c>
      <c r="E31" s="23">
        <v>61853</v>
      </c>
      <c r="F31" s="24"/>
      <c r="G31" s="24"/>
      <c r="H31" s="24">
        <v>1</v>
      </c>
      <c r="I31" s="24">
        <v>15</v>
      </c>
      <c r="J31" s="29">
        <f t="shared" si="2"/>
        <v>61853</v>
      </c>
      <c r="K31" s="29">
        <f t="shared" si="3"/>
        <v>927795</v>
      </c>
      <c r="L31" s="25"/>
    </row>
    <row r="32" spans="1:12" s="10" customFormat="1" ht="63" x14ac:dyDescent="0.25">
      <c r="A32" s="26">
        <v>1.3</v>
      </c>
      <c r="B32" s="21" t="s">
        <v>53</v>
      </c>
      <c r="C32" s="21" t="s">
        <v>20</v>
      </c>
      <c r="D32" s="28">
        <v>1</v>
      </c>
      <c r="E32" s="23">
        <v>61853</v>
      </c>
      <c r="F32" s="24"/>
      <c r="G32" s="24"/>
      <c r="H32" s="24">
        <v>1</v>
      </c>
      <c r="I32" s="24">
        <v>10</v>
      </c>
      <c r="J32" s="29">
        <f t="shared" si="2"/>
        <v>61853</v>
      </c>
      <c r="K32" s="29">
        <f t="shared" si="3"/>
        <v>618530</v>
      </c>
      <c r="L32" s="25"/>
    </row>
    <row r="33" spans="1:12" s="10" customFormat="1" ht="15.75" x14ac:dyDescent="0.25">
      <c r="A33" s="19">
        <v>2</v>
      </c>
      <c r="B33" s="20" t="s">
        <v>21</v>
      </c>
      <c r="C33" s="21" t="s">
        <v>22</v>
      </c>
      <c r="D33" s="28">
        <v>2</v>
      </c>
      <c r="E33" s="23">
        <v>61853</v>
      </c>
      <c r="F33" s="24">
        <v>0</v>
      </c>
      <c r="G33" s="24"/>
      <c r="H33" s="24">
        <v>1</v>
      </c>
      <c r="I33" s="24">
        <v>10</v>
      </c>
      <c r="J33" s="29">
        <f t="shared" si="2"/>
        <v>123706</v>
      </c>
      <c r="K33" s="29">
        <f t="shared" si="3"/>
        <v>1237060</v>
      </c>
      <c r="L33" s="25"/>
    </row>
    <row r="34" spans="1:12" s="10" customFormat="1" ht="15.75" x14ac:dyDescent="0.25">
      <c r="A34" s="26"/>
      <c r="B34" s="21"/>
      <c r="C34" s="21" t="s">
        <v>23</v>
      </c>
      <c r="D34" s="28">
        <v>1</v>
      </c>
      <c r="E34" s="23">
        <v>61853</v>
      </c>
      <c r="F34" s="24">
        <v>0</v>
      </c>
      <c r="G34" s="24">
        <v>8000</v>
      </c>
      <c r="H34" s="24">
        <v>1</v>
      </c>
      <c r="I34" s="24">
        <v>30</v>
      </c>
      <c r="J34" s="29">
        <f t="shared" si="2"/>
        <v>69853</v>
      </c>
      <c r="K34" s="29">
        <f t="shared" si="3"/>
        <v>2095590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19">
        <v>4</v>
      </c>
      <c r="B40" s="21" t="s">
        <v>33</v>
      </c>
      <c r="C40" s="21"/>
      <c r="D40" s="28">
        <v>0</v>
      </c>
      <c r="E40" s="23">
        <v>61853</v>
      </c>
      <c r="F40" s="24">
        <v>0</v>
      </c>
      <c r="G40" s="24"/>
      <c r="H40" s="24">
        <v>1</v>
      </c>
      <c r="I40" s="24">
        <v>0</v>
      </c>
      <c r="J40" s="29">
        <f t="shared" si="2"/>
        <v>0</v>
      </c>
      <c r="K40" s="29">
        <f t="shared" si="3"/>
        <v>0</v>
      </c>
      <c r="L40" s="25"/>
    </row>
    <row r="41" spans="1:12" s="10" customFormat="1" ht="31.5" x14ac:dyDescent="0.25">
      <c r="A41" s="19">
        <v>5</v>
      </c>
      <c r="B41" s="21" t="s">
        <v>34</v>
      </c>
      <c r="C41" s="21"/>
      <c r="D41" s="28">
        <v>0</v>
      </c>
      <c r="E41" s="23">
        <v>61853</v>
      </c>
      <c r="F41" s="24">
        <v>0</v>
      </c>
      <c r="G41" s="24"/>
      <c r="H41" s="24">
        <v>1</v>
      </c>
      <c r="I41" s="24">
        <v>0</v>
      </c>
      <c r="J41" s="29">
        <f t="shared" si="2"/>
        <v>0</v>
      </c>
      <c r="K41" s="29">
        <f t="shared" si="3"/>
        <v>0</v>
      </c>
      <c r="L41" s="25"/>
    </row>
    <row r="42" spans="1:12" s="10" customFormat="1" ht="15.75" x14ac:dyDescent="0.25">
      <c r="A42" s="26">
        <v>6</v>
      </c>
      <c r="B42" s="20" t="s">
        <v>35</v>
      </c>
      <c r="C42" s="21" t="s">
        <v>22</v>
      </c>
      <c r="D42" s="28">
        <v>2</v>
      </c>
      <c r="E42" s="23">
        <v>61853</v>
      </c>
      <c r="F42" s="24">
        <v>0</v>
      </c>
      <c r="G42" s="24"/>
      <c r="H42" s="24">
        <v>1</v>
      </c>
      <c r="I42" s="24">
        <v>10</v>
      </c>
      <c r="J42" s="29">
        <f t="shared" si="2"/>
        <v>123706</v>
      </c>
      <c r="K42" s="29">
        <f t="shared" si="3"/>
        <v>1237060</v>
      </c>
      <c r="L42" s="25"/>
    </row>
    <row r="43" spans="1:12" s="10" customFormat="1" ht="15.75" x14ac:dyDescent="0.25">
      <c r="A43" s="31"/>
      <c r="B43" s="21"/>
      <c r="C43" s="21" t="s">
        <v>23</v>
      </c>
      <c r="D43" s="28">
        <v>1</v>
      </c>
      <c r="E43" s="23">
        <v>61853</v>
      </c>
      <c r="F43" s="24">
        <v>0</v>
      </c>
      <c r="G43" s="24">
        <v>8000</v>
      </c>
      <c r="H43" s="24">
        <v>1</v>
      </c>
      <c r="I43" s="24">
        <v>30</v>
      </c>
      <c r="J43" s="29">
        <f t="shared" si="2"/>
        <v>69853</v>
      </c>
      <c r="K43" s="29">
        <f t="shared" si="3"/>
        <v>2095590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 t="shared" si="3"/>
        <v>0</v>
      </c>
      <c r="L44" s="25"/>
    </row>
    <row r="45" spans="1:12" s="10" customFormat="1" ht="15.75" x14ac:dyDescent="0.25">
      <c r="A45" s="32"/>
      <c r="B45" s="21"/>
      <c r="C45" s="21" t="s">
        <v>36</v>
      </c>
      <c r="D45" s="28">
        <v>0</v>
      </c>
      <c r="E45" s="23">
        <v>61853</v>
      </c>
      <c r="F45" s="24">
        <v>0</v>
      </c>
      <c r="G45" s="24"/>
      <c r="H45" s="24">
        <v>1</v>
      </c>
      <c r="I45" s="24">
        <v>0</v>
      </c>
      <c r="J45" s="29">
        <f t="shared" si="2"/>
        <v>0</v>
      </c>
      <c r="K45" s="29">
        <f t="shared" si="3"/>
        <v>0</v>
      </c>
      <c r="L45" s="25"/>
    </row>
    <row r="46" spans="1:12" s="10" customFormat="1" ht="16.5" thickBot="1" x14ac:dyDescent="0.3">
      <c r="A46" s="33"/>
      <c r="B46" s="56" t="s">
        <v>37</v>
      </c>
      <c r="C46" s="57"/>
      <c r="D46" s="34"/>
      <c r="E46" s="35"/>
      <c r="F46" s="35">
        <f>SUM(F29:F40)</f>
        <v>0</v>
      </c>
      <c r="G46" s="35">
        <f>SUM(G29:G45)</f>
        <v>16000</v>
      </c>
      <c r="H46" s="35"/>
      <c r="I46" s="35"/>
      <c r="J46" s="35">
        <f>SUM(J29:J45)</f>
        <v>634530</v>
      </c>
      <c r="K46" s="35">
        <f>SUM(K29:K45)</f>
        <v>10685745</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$K$26</f>
        <v>12541335</v>
      </c>
      <c r="L76" s="46"/>
    </row>
    <row r="77" spans="1:12" s="44" customFormat="1" ht="15.75" x14ac:dyDescent="0.25">
      <c r="A77" s="43"/>
      <c r="B77" s="43"/>
      <c r="C77" s="43"/>
      <c r="D77" s="43"/>
      <c r="E77" s="43"/>
      <c r="F77" s="43"/>
      <c r="G77" s="43"/>
      <c r="H77" s="43"/>
      <c r="I77" s="43"/>
      <c r="J77" s="43"/>
      <c r="K77" s="47">
        <f>$K$46</f>
        <v>10685745</v>
      </c>
      <c r="L77" s="48"/>
    </row>
    <row r="78" spans="1:12" s="44" customFormat="1" ht="15.75" x14ac:dyDescent="0.25">
      <c r="A78" s="43"/>
      <c r="B78" s="43"/>
      <c r="C78" s="43"/>
      <c r="D78" s="43"/>
      <c r="E78" s="43"/>
      <c r="F78" s="43"/>
      <c r="G78" s="43"/>
      <c r="H78" s="43"/>
      <c r="I78" s="43"/>
      <c r="J78" s="43"/>
      <c r="K78" s="47">
        <f>K76-K77</f>
        <v>1855590</v>
      </c>
      <c r="L78" s="48">
        <f>K78/K76*100%</f>
        <v>0.1479579327081208</v>
      </c>
    </row>
    <row r="79" spans="1:12" s="44" customFormat="1" ht="15.75" x14ac:dyDescent="0.25">
      <c r="A79" s="43"/>
      <c r="B79" s="43"/>
      <c r="C79" s="43"/>
      <c r="D79" s="43"/>
      <c r="E79" s="43"/>
      <c r="F79" s="43"/>
      <c r="G79" s="43"/>
      <c r="H79" s="43"/>
      <c r="I79" s="43"/>
      <c r="J79" s="43"/>
      <c r="K79" s="46"/>
      <c r="L79" s="48">
        <f>K77/K76*100%</f>
        <v>0.85204206729187926</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46:C46"/>
    <mergeCell ref="B48:L48"/>
    <mergeCell ref="A5:XFD5"/>
    <mergeCell ref="B6:K6"/>
    <mergeCell ref="B1:K1"/>
    <mergeCell ref="B2:K2"/>
    <mergeCell ref="B3:K3"/>
    <mergeCell ref="B26:C26"/>
    <mergeCell ref="B27:L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1"/>
  <sheetViews>
    <sheetView zoomScaleNormal="100" zoomScaleSheetLayoutView="90" workbookViewId="0">
      <selection activeCell="L54" sqref="L54"/>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63</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62</v>
      </c>
      <c r="C10" s="27" t="s">
        <v>18</v>
      </c>
      <c r="D10" s="28">
        <v>1</v>
      </c>
      <c r="E10" s="23">
        <v>61853</v>
      </c>
      <c r="F10" s="24"/>
      <c r="G10" s="24"/>
      <c r="H10" s="24">
        <v>1</v>
      </c>
      <c r="I10" s="24">
        <v>30</v>
      </c>
      <c r="J10" s="29">
        <f t="shared" ref="J10:J26" si="0">G10+F10+(D10*E10)</f>
        <v>61853</v>
      </c>
      <c r="K10" s="29">
        <f t="shared" ref="K10:K20" si="1">J10*I10*H10</f>
        <v>1855590</v>
      </c>
      <c r="L10" s="25"/>
    </row>
    <row r="11" spans="1:12" s="10" customFormat="1" ht="47.25" x14ac:dyDescent="0.25">
      <c r="A11" s="26">
        <v>1.2</v>
      </c>
      <c r="B11" s="21" t="s">
        <v>61</v>
      </c>
      <c r="C11" s="21" t="s">
        <v>18</v>
      </c>
      <c r="D11" s="28">
        <v>1</v>
      </c>
      <c r="E11" s="23">
        <v>61853</v>
      </c>
      <c r="F11" s="24"/>
      <c r="G11" s="24"/>
      <c r="H11" s="24">
        <v>1</v>
      </c>
      <c r="I11" s="24">
        <v>30</v>
      </c>
      <c r="J11" s="29">
        <f t="shared" si="0"/>
        <v>61853</v>
      </c>
      <c r="K11" s="29">
        <f t="shared" si="1"/>
        <v>1855590</v>
      </c>
      <c r="L11" s="25"/>
    </row>
    <row r="12" spans="1:12" s="10" customFormat="1" ht="31.5" x14ac:dyDescent="0.25">
      <c r="A12" s="26">
        <v>1.3</v>
      </c>
      <c r="B12" s="21" t="s">
        <v>60</v>
      </c>
      <c r="C12" s="21" t="s">
        <v>18</v>
      </c>
      <c r="D12" s="28">
        <v>3</v>
      </c>
      <c r="E12" s="23">
        <v>61853</v>
      </c>
      <c r="F12" s="24"/>
      <c r="G12" s="24">
        <f>2000*D12</f>
        <v>6000</v>
      </c>
      <c r="H12" s="24">
        <v>1</v>
      </c>
      <c r="I12" s="24">
        <v>30</v>
      </c>
      <c r="J12" s="29">
        <f t="shared" si="0"/>
        <v>191559</v>
      </c>
      <c r="K12" s="29">
        <f t="shared" si="1"/>
        <v>5746770</v>
      </c>
      <c r="L12" s="25"/>
    </row>
    <row r="13" spans="1:12" s="10" customFormat="1" ht="31.5" x14ac:dyDescent="0.25">
      <c r="A13" s="30">
        <v>1.4</v>
      </c>
      <c r="B13" s="21" t="s">
        <v>59</v>
      </c>
      <c r="C13" s="21" t="s">
        <v>20</v>
      </c>
      <c r="D13" s="28">
        <v>1</v>
      </c>
      <c r="E13" s="23">
        <v>61853</v>
      </c>
      <c r="F13" s="24"/>
      <c r="G13" s="24"/>
      <c r="H13" s="24">
        <v>1</v>
      </c>
      <c r="I13" s="24">
        <v>30</v>
      </c>
      <c r="J13" s="29">
        <f t="shared" si="0"/>
        <v>61853</v>
      </c>
      <c r="K13" s="29">
        <f t="shared" si="1"/>
        <v>1855590</v>
      </c>
      <c r="L13" s="25"/>
    </row>
    <row r="14" spans="1:12" s="10" customFormat="1" ht="15.75" x14ac:dyDescent="0.25">
      <c r="A14" s="19">
        <v>2</v>
      </c>
      <c r="B14" s="20" t="s">
        <v>21</v>
      </c>
      <c r="C14" s="21" t="s">
        <v>22</v>
      </c>
      <c r="D14" s="28">
        <v>2</v>
      </c>
      <c r="E14" s="23">
        <v>61853</v>
      </c>
      <c r="F14" s="24">
        <v>0</v>
      </c>
      <c r="G14" s="24"/>
      <c r="H14" s="24">
        <v>1</v>
      </c>
      <c r="I14" s="24">
        <v>10</v>
      </c>
      <c r="J14" s="29">
        <f t="shared" si="0"/>
        <v>123706</v>
      </c>
      <c r="K14" s="29">
        <f t="shared" si="1"/>
        <v>1237060</v>
      </c>
      <c r="L14" s="25"/>
    </row>
    <row r="15" spans="1:12" s="10" customFormat="1" ht="15.75" x14ac:dyDescent="0.25">
      <c r="A15" s="26"/>
      <c r="B15" s="21"/>
      <c r="C15" s="21" t="s">
        <v>23</v>
      </c>
      <c r="D15" s="28">
        <v>1</v>
      </c>
      <c r="E15" s="23">
        <v>61853</v>
      </c>
      <c r="F15" s="24">
        <v>0</v>
      </c>
      <c r="G15" s="24">
        <v>8000</v>
      </c>
      <c r="H15" s="24">
        <v>1</v>
      </c>
      <c r="I15" s="24">
        <v>20</v>
      </c>
      <c r="J15" s="29">
        <f t="shared" si="0"/>
        <v>69853</v>
      </c>
      <c r="K15" s="29">
        <f t="shared" si="1"/>
        <v>1397060</v>
      </c>
      <c r="L15" s="25" t="s">
        <v>24</v>
      </c>
    </row>
    <row r="16" spans="1:12" s="10" customFormat="1" ht="15.75" x14ac:dyDescent="0.25">
      <c r="A16" s="26"/>
      <c r="B16" s="21"/>
      <c r="C16" s="21" t="s">
        <v>25</v>
      </c>
      <c r="D16" s="28">
        <v>0.5</v>
      </c>
      <c r="E16" s="23">
        <v>61853</v>
      </c>
      <c r="F16" s="24">
        <v>0</v>
      </c>
      <c r="G16" s="24"/>
      <c r="H16" s="24">
        <v>1</v>
      </c>
      <c r="I16" s="24">
        <v>0</v>
      </c>
      <c r="J16" s="29">
        <f t="shared" si="0"/>
        <v>30926.5</v>
      </c>
      <c r="K16" s="29">
        <f t="shared" si="1"/>
        <v>0</v>
      </c>
      <c r="L16" s="25"/>
    </row>
    <row r="17" spans="1:12" s="10" customFormat="1" ht="31.5" x14ac:dyDescent="0.25">
      <c r="A17" s="19">
        <v>3</v>
      </c>
      <c r="B17" s="20" t="s">
        <v>26</v>
      </c>
      <c r="C17" s="21"/>
      <c r="D17" s="28">
        <v>0</v>
      </c>
      <c r="E17" s="23">
        <v>61853</v>
      </c>
      <c r="F17" s="24">
        <v>0</v>
      </c>
      <c r="G17" s="24"/>
      <c r="H17" s="24">
        <v>1</v>
      </c>
      <c r="I17" s="24">
        <v>0</v>
      </c>
      <c r="J17" s="29">
        <f t="shared" si="0"/>
        <v>0</v>
      </c>
      <c r="K17" s="29">
        <f t="shared" si="1"/>
        <v>0</v>
      </c>
      <c r="L17" s="25"/>
    </row>
    <row r="18" spans="1:12" s="10" customFormat="1" ht="15.75" x14ac:dyDescent="0.25">
      <c r="A18" s="30" t="s">
        <v>27</v>
      </c>
      <c r="B18" s="21" t="s">
        <v>28</v>
      </c>
      <c r="C18" s="21"/>
      <c r="D18" s="28">
        <v>0</v>
      </c>
      <c r="E18" s="23">
        <v>61853</v>
      </c>
      <c r="F18" s="24">
        <v>0</v>
      </c>
      <c r="G18" s="24"/>
      <c r="H18" s="24">
        <v>1</v>
      </c>
      <c r="I18" s="24">
        <v>0</v>
      </c>
      <c r="J18" s="29">
        <f t="shared" si="0"/>
        <v>0</v>
      </c>
      <c r="K18" s="29">
        <f t="shared" si="1"/>
        <v>0</v>
      </c>
      <c r="L18" s="25"/>
    </row>
    <row r="19" spans="1:12" s="10" customFormat="1" ht="15.75" x14ac:dyDescent="0.25">
      <c r="A19" s="30" t="s">
        <v>29</v>
      </c>
      <c r="B19" s="21" t="s">
        <v>30</v>
      </c>
      <c r="C19" s="21"/>
      <c r="D19" s="28">
        <v>0</v>
      </c>
      <c r="E19" s="23">
        <v>61853</v>
      </c>
      <c r="F19" s="24">
        <v>0</v>
      </c>
      <c r="G19" s="24"/>
      <c r="H19" s="24">
        <v>1</v>
      </c>
      <c r="I19" s="24">
        <v>0</v>
      </c>
      <c r="J19" s="29">
        <f t="shared" si="0"/>
        <v>0</v>
      </c>
      <c r="K19" s="29">
        <f t="shared" si="1"/>
        <v>0</v>
      </c>
      <c r="L19" s="25"/>
    </row>
    <row r="20" spans="1:12" s="10" customFormat="1" ht="15.75" x14ac:dyDescent="0.25">
      <c r="A20" s="30" t="s">
        <v>31</v>
      </c>
      <c r="B20" s="21" t="s">
        <v>32</v>
      </c>
      <c r="C20" s="21"/>
      <c r="D20" s="28">
        <v>0</v>
      </c>
      <c r="E20" s="23">
        <v>61853</v>
      </c>
      <c r="F20" s="24">
        <v>0</v>
      </c>
      <c r="G20" s="24"/>
      <c r="H20" s="24">
        <v>1</v>
      </c>
      <c r="I20" s="24">
        <v>0</v>
      </c>
      <c r="J20" s="29">
        <f t="shared" si="0"/>
        <v>0</v>
      </c>
      <c r="K20" s="29">
        <f t="shared" si="1"/>
        <v>0</v>
      </c>
      <c r="L20" s="25"/>
    </row>
    <row r="21" spans="1:12" s="10" customFormat="1" ht="94.5" x14ac:dyDescent="0.25">
      <c r="A21" s="26">
        <v>4</v>
      </c>
      <c r="B21" s="21" t="s">
        <v>113</v>
      </c>
      <c r="C21" s="21"/>
      <c r="D21" s="28">
        <v>2</v>
      </c>
      <c r="E21" s="23">
        <v>61853</v>
      </c>
      <c r="F21" s="24"/>
      <c r="G21" s="24"/>
      <c r="H21" s="24">
        <v>1</v>
      </c>
      <c r="I21" s="24">
        <v>30</v>
      </c>
      <c r="J21" s="29">
        <v>123706</v>
      </c>
      <c r="K21" s="29">
        <v>3711180</v>
      </c>
      <c r="L21" s="25"/>
    </row>
    <row r="22" spans="1:12" s="10" customFormat="1" ht="31.5" x14ac:dyDescent="0.25">
      <c r="A22" s="26">
        <v>5</v>
      </c>
      <c r="B22" s="21" t="s">
        <v>34</v>
      </c>
      <c r="C22" s="21"/>
      <c r="D22" s="28">
        <v>0</v>
      </c>
      <c r="E22" s="23">
        <v>61853</v>
      </c>
      <c r="F22" s="24">
        <v>0</v>
      </c>
      <c r="G22" s="24"/>
      <c r="H22" s="24">
        <v>1</v>
      </c>
      <c r="I22" s="24">
        <v>0</v>
      </c>
      <c r="J22" s="29">
        <f t="shared" si="0"/>
        <v>0</v>
      </c>
      <c r="K22" s="29">
        <f>J22*I22*H22</f>
        <v>0</v>
      </c>
      <c r="L22" s="25"/>
    </row>
    <row r="23" spans="1:12" s="10" customFormat="1" ht="15.75" x14ac:dyDescent="0.25">
      <c r="A23" s="26">
        <v>6</v>
      </c>
      <c r="B23" s="20" t="s">
        <v>35</v>
      </c>
      <c r="C23" s="21" t="s">
        <v>22</v>
      </c>
      <c r="D23" s="28">
        <v>2</v>
      </c>
      <c r="E23" s="23">
        <v>61853</v>
      </c>
      <c r="F23" s="24">
        <v>0</v>
      </c>
      <c r="G23" s="24"/>
      <c r="H23" s="24">
        <v>1</v>
      </c>
      <c r="I23" s="24">
        <v>10</v>
      </c>
      <c r="J23" s="29">
        <f t="shared" si="0"/>
        <v>123706</v>
      </c>
      <c r="K23" s="29">
        <f>J23*I23*H23</f>
        <v>1237060</v>
      </c>
      <c r="L23" s="25"/>
    </row>
    <row r="24" spans="1:12" s="10" customFormat="1" ht="15.75" x14ac:dyDescent="0.25">
      <c r="A24" s="31"/>
      <c r="B24" s="21"/>
      <c r="C24" s="21" t="s">
        <v>23</v>
      </c>
      <c r="D24" s="28">
        <v>1</v>
      </c>
      <c r="E24" s="23">
        <v>61853</v>
      </c>
      <c r="F24" s="24">
        <v>0</v>
      </c>
      <c r="G24" s="24">
        <v>8000</v>
      </c>
      <c r="H24" s="24">
        <v>1</v>
      </c>
      <c r="I24" s="24">
        <v>20</v>
      </c>
      <c r="J24" s="29">
        <f t="shared" si="0"/>
        <v>69853</v>
      </c>
      <c r="K24" s="29">
        <f>J24*I24*H24</f>
        <v>1397060</v>
      </c>
      <c r="L24" s="25" t="s">
        <v>24</v>
      </c>
    </row>
    <row r="25" spans="1:12" s="10" customFormat="1" ht="15.75" x14ac:dyDescent="0.25">
      <c r="A25" s="31"/>
      <c r="B25" s="21"/>
      <c r="C25" s="21" t="s">
        <v>25</v>
      </c>
      <c r="D25" s="28">
        <v>0.5</v>
      </c>
      <c r="E25" s="23">
        <v>61853</v>
      </c>
      <c r="F25" s="24">
        <v>0</v>
      </c>
      <c r="G25" s="24"/>
      <c r="H25" s="24">
        <v>1</v>
      </c>
      <c r="I25" s="24">
        <v>0</v>
      </c>
      <c r="J25" s="29">
        <f t="shared" si="0"/>
        <v>30926.5</v>
      </c>
      <c r="K25" s="29">
        <f>J25*I25*H25</f>
        <v>0</v>
      </c>
      <c r="L25" s="25"/>
    </row>
    <row r="26" spans="1:12" s="10" customFormat="1" ht="15.75" x14ac:dyDescent="0.25">
      <c r="A26" s="32"/>
      <c r="B26" s="21"/>
      <c r="C26" s="21" t="s">
        <v>36</v>
      </c>
      <c r="D26" s="28">
        <v>0</v>
      </c>
      <c r="E26" s="23">
        <v>61853</v>
      </c>
      <c r="F26" s="24">
        <v>0</v>
      </c>
      <c r="G26" s="24"/>
      <c r="H26" s="24">
        <v>1</v>
      </c>
      <c r="I26" s="24">
        <v>0</v>
      </c>
      <c r="J26" s="29">
        <f t="shared" si="0"/>
        <v>0</v>
      </c>
      <c r="K26" s="29">
        <f>J26*I26*H26</f>
        <v>0</v>
      </c>
      <c r="L26" s="25"/>
    </row>
    <row r="27" spans="1:12" s="10" customFormat="1" ht="16.5" thickBot="1" x14ac:dyDescent="0.3">
      <c r="A27" s="33"/>
      <c r="B27" s="56" t="s">
        <v>37</v>
      </c>
      <c r="C27" s="57"/>
      <c r="D27" s="34"/>
      <c r="E27" s="35"/>
      <c r="F27" s="35">
        <f>SUM(F9:F21)</f>
        <v>0</v>
      </c>
      <c r="G27" s="35">
        <f>SUM(G9:G26)</f>
        <v>22000</v>
      </c>
      <c r="H27" s="35"/>
      <c r="I27" s="35"/>
      <c r="J27" s="35">
        <f>SUM(J9:J26)</f>
        <v>949795</v>
      </c>
      <c r="K27" s="35">
        <f>SUM(K9:K26)</f>
        <v>20292960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63" x14ac:dyDescent="0.25">
      <c r="A31" s="26">
        <v>1.1000000000000001</v>
      </c>
      <c r="B31" s="21" t="s">
        <v>58</v>
      </c>
      <c r="C31" s="27" t="s">
        <v>18</v>
      </c>
      <c r="D31" s="28">
        <v>3</v>
      </c>
      <c r="E31" s="23">
        <v>61853</v>
      </c>
      <c r="F31" s="24"/>
      <c r="G31" s="24">
        <f>2000*D31</f>
        <v>6000</v>
      </c>
      <c r="H31" s="24">
        <v>1</v>
      </c>
      <c r="I31" s="24">
        <v>30</v>
      </c>
      <c r="J31" s="29">
        <f t="shared" ref="J31:J45" si="2">G31+F31+(D31*E31)</f>
        <v>191559</v>
      </c>
      <c r="K31" s="29">
        <f t="shared" ref="K31:K39" si="3">J31*I31*H31</f>
        <v>5746770</v>
      </c>
      <c r="L31" s="25"/>
    </row>
    <row r="32" spans="1:12" s="10" customFormat="1" ht="78.75" x14ac:dyDescent="0.25">
      <c r="A32" s="26">
        <v>1.2</v>
      </c>
      <c r="B32" s="21" t="s">
        <v>57</v>
      </c>
      <c r="C32" s="21" t="s">
        <v>18</v>
      </c>
      <c r="D32" s="28">
        <v>1</v>
      </c>
      <c r="E32" s="23">
        <v>61853</v>
      </c>
      <c r="F32" s="24"/>
      <c r="G32" s="24"/>
      <c r="H32" s="24">
        <v>1</v>
      </c>
      <c r="I32" s="24">
        <v>30</v>
      </c>
      <c r="J32" s="29">
        <f t="shared" si="2"/>
        <v>61853</v>
      </c>
      <c r="K32" s="29">
        <f t="shared" si="3"/>
        <v>1855590</v>
      </c>
      <c r="L32" s="25"/>
    </row>
    <row r="33" spans="1:12" s="10" customFormat="1" ht="15.75" x14ac:dyDescent="0.25">
      <c r="A33" s="19">
        <v>2</v>
      </c>
      <c r="B33" s="20" t="s">
        <v>21</v>
      </c>
      <c r="C33" s="21" t="s">
        <v>22</v>
      </c>
      <c r="D33" s="28">
        <v>2</v>
      </c>
      <c r="E33" s="23">
        <v>61853</v>
      </c>
      <c r="F33" s="24">
        <v>0</v>
      </c>
      <c r="G33" s="24"/>
      <c r="H33" s="24">
        <v>1</v>
      </c>
      <c r="I33" s="24">
        <v>10</v>
      </c>
      <c r="J33" s="29">
        <f t="shared" si="2"/>
        <v>123706</v>
      </c>
      <c r="K33" s="29">
        <f t="shared" si="3"/>
        <v>1237060</v>
      </c>
      <c r="L33" s="25"/>
    </row>
    <row r="34" spans="1:12" s="10" customFormat="1" ht="15.75" x14ac:dyDescent="0.25">
      <c r="A34" s="26"/>
      <c r="B34" s="21"/>
      <c r="C34" s="21" t="s">
        <v>23</v>
      </c>
      <c r="D34" s="28">
        <v>1</v>
      </c>
      <c r="E34" s="23">
        <v>61853</v>
      </c>
      <c r="F34" s="24">
        <v>0</v>
      </c>
      <c r="G34" s="24">
        <v>8000</v>
      </c>
      <c r="H34" s="24">
        <v>1</v>
      </c>
      <c r="I34" s="24">
        <v>20</v>
      </c>
      <c r="J34" s="29">
        <f t="shared" si="2"/>
        <v>69853</v>
      </c>
      <c r="K34" s="29">
        <f t="shared" si="3"/>
        <v>1397060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31.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10</v>
      </c>
      <c r="J42" s="29">
        <f t="shared" si="2"/>
        <v>123706</v>
      </c>
      <c r="K42" s="29">
        <f>J42*I42*H42</f>
        <v>1237060</v>
      </c>
      <c r="L42" s="25"/>
    </row>
    <row r="43" spans="1:12" s="10" customFormat="1" ht="15.75" x14ac:dyDescent="0.25">
      <c r="A43" s="31"/>
      <c r="B43" s="21"/>
      <c r="C43" s="21" t="s">
        <v>23</v>
      </c>
      <c r="D43" s="28">
        <v>1</v>
      </c>
      <c r="E43" s="23">
        <v>61853</v>
      </c>
      <c r="F43" s="24">
        <v>0</v>
      </c>
      <c r="G43" s="24">
        <v>8000</v>
      </c>
      <c r="H43" s="24">
        <v>1</v>
      </c>
      <c r="I43" s="24">
        <v>20</v>
      </c>
      <c r="J43" s="29">
        <f t="shared" si="2"/>
        <v>69853</v>
      </c>
      <c r="K43" s="29">
        <f>J43*I43*H43</f>
        <v>1397060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SUM(F30:F41)</f>
        <v>0</v>
      </c>
      <c r="G46" s="35">
        <f>SUM(G30:G45)</f>
        <v>22000</v>
      </c>
      <c r="H46" s="35"/>
      <c r="I46" s="35"/>
      <c r="J46" s="35">
        <f>SUM(J30:J45)</f>
        <v>702383</v>
      </c>
      <c r="K46" s="35">
        <f>SUM(K30:K45)</f>
        <v>12870600</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$K$27</f>
        <v>20292960</v>
      </c>
      <c r="L76" s="46"/>
    </row>
    <row r="77" spans="1:12" s="44" customFormat="1" ht="15.75" x14ac:dyDescent="0.25">
      <c r="A77" s="43"/>
      <c r="B77" s="43"/>
      <c r="C77" s="43"/>
      <c r="D77" s="43"/>
      <c r="E77" s="43"/>
      <c r="F77" s="43"/>
      <c r="G77" s="43"/>
      <c r="H77" s="43"/>
      <c r="I77" s="43"/>
      <c r="J77" s="43"/>
      <c r="K77" s="47">
        <f>$K$46</f>
        <v>12870600</v>
      </c>
      <c r="L77" s="48"/>
    </row>
    <row r="78" spans="1:12" s="44" customFormat="1" ht="15.75" x14ac:dyDescent="0.25">
      <c r="A78" s="43"/>
      <c r="B78" s="43"/>
      <c r="C78" s="43"/>
      <c r="D78" s="43"/>
      <c r="E78" s="43"/>
      <c r="F78" s="43"/>
      <c r="G78" s="43"/>
      <c r="H78" s="43"/>
      <c r="I78" s="43"/>
      <c r="J78" s="43"/>
      <c r="K78" s="47">
        <f>K76-K77</f>
        <v>7422360</v>
      </c>
      <c r="L78" s="48">
        <f>K78/K76*100%</f>
        <v>0.36576034250301581</v>
      </c>
    </row>
    <row r="79" spans="1:12" s="44" customFormat="1" ht="15.75" x14ac:dyDescent="0.25">
      <c r="A79" s="43"/>
      <c r="B79" s="43"/>
      <c r="C79" s="43"/>
      <c r="D79" s="43"/>
      <c r="E79" s="43"/>
      <c r="F79" s="43"/>
      <c r="G79" s="43"/>
      <c r="H79" s="43"/>
      <c r="I79" s="43"/>
      <c r="J79" s="43"/>
      <c r="K79" s="46"/>
      <c r="L79" s="48">
        <f>K77/K76*100%</f>
        <v>0.63423965749698419</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8:L28"/>
    <mergeCell ref="B46:C46"/>
    <mergeCell ref="B48:L48"/>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1"/>
  <sheetViews>
    <sheetView zoomScaleNormal="100" zoomScaleSheetLayoutView="90" workbookViewId="0">
      <selection activeCell="F8" sqref="F8"/>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38.8554687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59" t="s">
        <v>70</v>
      </c>
      <c r="B5" s="59"/>
      <c r="C5" s="59"/>
      <c r="D5" s="59"/>
      <c r="E5" s="59"/>
      <c r="F5" s="59"/>
      <c r="G5" s="59"/>
      <c r="H5" s="59"/>
      <c r="I5" s="59"/>
      <c r="J5" s="59"/>
      <c r="K5" s="59"/>
      <c r="L5" s="5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78.75" x14ac:dyDescent="0.25">
      <c r="A10" s="26">
        <v>1.1000000000000001</v>
      </c>
      <c r="B10" s="21" t="s">
        <v>69</v>
      </c>
      <c r="C10" s="27" t="s">
        <v>18</v>
      </c>
      <c r="D10" s="28">
        <v>1</v>
      </c>
      <c r="E10" s="23">
        <v>61853</v>
      </c>
      <c r="F10" s="24"/>
      <c r="G10" s="24"/>
      <c r="H10" s="24">
        <v>1</v>
      </c>
      <c r="I10" s="24">
        <v>20</v>
      </c>
      <c r="J10" s="29">
        <f t="shared" ref="J10:J25" si="0">G10+F10+(D10*E10)</f>
        <v>61853</v>
      </c>
      <c r="K10" s="29">
        <f t="shared" ref="K10:K19" si="1">J10*I10*H10</f>
        <v>1237060</v>
      </c>
      <c r="L10" s="25"/>
    </row>
    <row r="11" spans="1:12" s="10" customFormat="1" ht="63" x14ac:dyDescent="0.25">
      <c r="A11" s="26">
        <v>1.2</v>
      </c>
      <c r="B11" s="21" t="s">
        <v>68</v>
      </c>
      <c r="C11" s="21" t="s">
        <v>18</v>
      </c>
      <c r="D11" s="28">
        <v>2</v>
      </c>
      <c r="E11" s="23">
        <v>61853</v>
      </c>
      <c r="F11" s="24"/>
      <c r="G11" s="24">
        <f>2000*D11</f>
        <v>4000</v>
      </c>
      <c r="H11" s="24">
        <v>1</v>
      </c>
      <c r="I11" s="24">
        <v>20</v>
      </c>
      <c r="J11" s="29">
        <f t="shared" si="0"/>
        <v>127706</v>
      </c>
      <c r="K11" s="29">
        <f t="shared" si="1"/>
        <v>2554120</v>
      </c>
      <c r="L11" s="25"/>
    </row>
    <row r="12" spans="1:12" s="10" customFormat="1" ht="94.5" x14ac:dyDescent="0.25">
      <c r="A12" s="26">
        <v>1.3</v>
      </c>
      <c r="B12" s="21" t="s">
        <v>67</v>
      </c>
      <c r="C12" s="21" t="s">
        <v>20</v>
      </c>
      <c r="D12" s="28">
        <v>1</v>
      </c>
      <c r="E12" s="23">
        <v>61853</v>
      </c>
      <c r="F12" s="24"/>
      <c r="G12" s="24"/>
      <c r="H12" s="24">
        <v>1</v>
      </c>
      <c r="I12" s="24">
        <v>20</v>
      </c>
      <c r="J12" s="29">
        <f t="shared" si="0"/>
        <v>61853</v>
      </c>
      <c r="K12" s="29">
        <f t="shared" si="1"/>
        <v>1237060</v>
      </c>
      <c r="L12" s="25"/>
    </row>
    <row r="13" spans="1:12" s="10" customFormat="1" ht="15.75" x14ac:dyDescent="0.25">
      <c r="A13" s="19">
        <v>2</v>
      </c>
      <c r="B13" s="20" t="s">
        <v>21</v>
      </c>
      <c r="C13" s="21" t="s">
        <v>22</v>
      </c>
      <c r="D13" s="28">
        <v>2</v>
      </c>
      <c r="E13" s="23">
        <v>61853</v>
      </c>
      <c r="F13" s="24">
        <v>0</v>
      </c>
      <c r="G13" s="24"/>
      <c r="H13" s="24">
        <v>1</v>
      </c>
      <c r="I13" s="24">
        <v>10</v>
      </c>
      <c r="J13" s="29">
        <f t="shared" si="0"/>
        <v>123706</v>
      </c>
      <c r="K13" s="29">
        <f t="shared" si="1"/>
        <v>1237060</v>
      </c>
      <c r="L13" s="25"/>
    </row>
    <row r="14" spans="1:12" s="10" customFormat="1" ht="15.75" x14ac:dyDescent="0.25">
      <c r="A14" s="26"/>
      <c r="B14" s="21"/>
      <c r="C14" s="21" t="s">
        <v>23</v>
      </c>
      <c r="D14" s="28">
        <v>1</v>
      </c>
      <c r="E14" s="23">
        <v>61853</v>
      </c>
      <c r="F14" s="24">
        <v>0</v>
      </c>
      <c r="G14" s="24">
        <v>8000</v>
      </c>
      <c r="H14" s="24">
        <v>1</v>
      </c>
      <c r="I14" s="24">
        <v>10</v>
      </c>
      <c r="J14" s="29">
        <f t="shared" si="0"/>
        <v>69853</v>
      </c>
      <c r="K14" s="29">
        <f t="shared" si="1"/>
        <v>698530</v>
      </c>
      <c r="L14" s="25" t="s">
        <v>24</v>
      </c>
    </row>
    <row r="15" spans="1:12" s="10" customFormat="1" ht="15.75" x14ac:dyDescent="0.25">
      <c r="A15" s="26"/>
      <c r="B15" s="21"/>
      <c r="C15" s="21" t="s">
        <v>25</v>
      </c>
      <c r="D15" s="28">
        <v>0.5</v>
      </c>
      <c r="E15" s="23">
        <v>61853</v>
      </c>
      <c r="F15" s="24">
        <v>0</v>
      </c>
      <c r="G15" s="24"/>
      <c r="H15" s="24">
        <v>1</v>
      </c>
      <c r="I15" s="24">
        <v>0</v>
      </c>
      <c r="J15" s="29">
        <f t="shared" si="0"/>
        <v>30926.5</v>
      </c>
      <c r="K15" s="29">
        <f t="shared" si="1"/>
        <v>0</v>
      </c>
      <c r="L15" s="25"/>
    </row>
    <row r="16" spans="1:12" s="10" customFormat="1" ht="31.5" x14ac:dyDescent="0.25">
      <c r="A16" s="19">
        <v>3</v>
      </c>
      <c r="B16" s="20" t="s">
        <v>26</v>
      </c>
      <c r="C16" s="21"/>
      <c r="D16" s="28">
        <v>0</v>
      </c>
      <c r="E16" s="23">
        <v>61853</v>
      </c>
      <c r="F16" s="24">
        <v>0</v>
      </c>
      <c r="G16" s="24"/>
      <c r="H16" s="24">
        <v>1</v>
      </c>
      <c r="I16" s="24">
        <v>0</v>
      </c>
      <c r="J16" s="29">
        <f t="shared" si="0"/>
        <v>0</v>
      </c>
      <c r="K16" s="29">
        <f t="shared" si="1"/>
        <v>0</v>
      </c>
      <c r="L16" s="25"/>
    </row>
    <row r="17" spans="1:12" s="10" customFormat="1" ht="15.75" x14ac:dyDescent="0.25">
      <c r="A17" s="30" t="s">
        <v>27</v>
      </c>
      <c r="B17" s="21" t="s">
        <v>28</v>
      </c>
      <c r="C17" s="21"/>
      <c r="D17" s="28">
        <v>0</v>
      </c>
      <c r="E17" s="23">
        <v>61853</v>
      </c>
      <c r="F17" s="24">
        <v>0</v>
      </c>
      <c r="G17" s="24"/>
      <c r="H17" s="24">
        <v>1</v>
      </c>
      <c r="I17" s="24">
        <v>0</v>
      </c>
      <c r="J17" s="29">
        <f t="shared" si="0"/>
        <v>0</v>
      </c>
      <c r="K17" s="29">
        <f t="shared" si="1"/>
        <v>0</v>
      </c>
      <c r="L17" s="25"/>
    </row>
    <row r="18" spans="1:12" s="10" customFormat="1" ht="15.75" x14ac:dyDescent="0.25">
      <c r="A18" s="30" t="s">
        <v>29</v>
      </c>
      <c r="B18" s="21" t="s">
        <v>30</v>
      </c>
      <c r="C18" s="21"/>
      <c r="D18" s="28">
        <v>0</v>
      </c>
      <c r="E18" s="23">
        <v>61853</v>
      </c>
      <c r="F18" s="24">
        <v>0</v>
      </c>
      <c r="G18" s="24"/>
      <c r="H18" s="24">
        <v>1</v>
      </c>
      <c r="I18" s="24">
        <v>0</v>
      </c>
      <c r="J18" s="29">
        <f t="shared" si="0"/>
        <v>0</v>
      </c>
      <c r="K18" s="29">
        <f t="shared" si="1"/>
        <v>0</v>
      </c>
      <c r="L18" s="25"/>
    </row>
    <row r="19" spans="1:12" s="10" customFormat="1" ht="15.75" x14ac:dyDescent="0.25">
      <c r="A19" s="30" t="s">
        <v>31</v>
      </c>
      <c r="B19" s="21" t="s">
        <v>32</v>
      </c>
      <c r="C19" s="21"/>
      <c r="D19" s="28">
        <v>0</v>
      </c>
      <c r="E19" s="23">
        <v>61853</v>
      </c>
      <c r="F19" s="24">
        <v>0</v>
      </c>
      <c r="G19" s="24"/>
      <c r="H19" s="24">
        <v>1</v>
      </c>
      <c r="I19" s="24">
        <v>0</v>
      </c>
      <c r="J19" s="29">
        <f t="shared" si="0"/>
        <v>0</v>
      </c>
      <c r="K19" s="29">
        <f t="shared" si="1"/>
        <v>0</v>
      </c>
      <c r="L19" s="25"/>
    </row>
    <row r="20" spans="1:12" s="10" customFormat="1" ht="63" x14ac:dyDescent="0.25">
      <c r="A20" s="26">
        <v>4</v>
      </c>
      <c r="B20" s="21" t="s">
        <v>33</v>
      </c>
      <c r="C20" s="21"/>
      <c r="D20" s="28"/>
      <c r="E20" s="23">
        <v>61853</v>
      </c>
      <c r="F20" s="24"/>
      <c r="G20" s="24"/>
      <c r="H20" s="24"/>
      <c r="I20" s="24">
        <v>0</v>
      </c>
      <c r="J20" s="29">
        <f t="shared" si="0"/>
        <v>0</v>
      </c>
      <c r="K20" s="29"/>
      <c r="L20" s="25"/>
    </row>
    <row r="21" spans="1:12" s="10" customFormat="1" ht="31.5" x14ac:dyDescent="0.25">
      <c r="A21" s="26">
        <v>5</v>
      </c>
      <c r="B21" s="21" t="s">
        <v>34</v>
      </c>
      <c r="C21" s="21"/>
      <c r="D21" s="28">
        <v>0</v>
      </c>
      <c r="E21" s="23">
        <v>61853</v>
      </c>
      <c r="F21" s="24">
        <v>0</v>
      </c>
      <c r="G21" s="24"/>
      <c r="H21" s="24">
        <v>1</v>
      </c>
      <c r="I21" s="24">
        <v>0</v>
      </c>
      <c r="J21" s="29">
        <f t="shared" si="0"/>
        <v>0</v>
      </c>
      <c r="K21" s="29">
        <f>J21*I21*H21</f>
        <v>0</v>
      </c>
      <c r="L21" s="25"/>
    </row>
    <row r="22" spans="1:12" s="10" customFormat="1" ht="15.75" x14ac:dyDescent="0.25">
      <c r="A22" s="26">
        <v>6</v>
      </c>
      <c r="B22" s="20" t="s">
        <v>35</v>
      </c>
      <c r="C22" s="21" t="s">
        <v>22</v>
      </c>
      <c r="D22" s="28">
        <v>2</v>
      </c>
      <c r="E22" s="23">
        <v>61853</v>
      </c>
      <c r="F22" s="24">
        <v>0</v>
      </c>
      <c r="G22" s="24"/>
      <c r="H22" s="24">
        <v>1</v>
      </c>
      <c r="I22" s="24">
        <v>10</v>
      </c>
      <c r="J22" s="29">
        <f t="shared" si="0"/>
        <v>123706</v>
      </c>
      <c r="K22" s="29">
        <f>J22*I22*H22</f>
        <v>1237060</v>
      </c>
      <c r="L22" s="25"/>
    </row>
    <row r="23" spans="1:12" s="10" customFormat="1" ht="15.75" x14ac:dyDescent="0.25">
      <c r="A23" s="31"/>
      <c r="B23" s="21"/>
      <c r="C23" s="21" t="s">
        <v>23</v>
      </c>
      <c r="D23" s="28">
        <v>1</v>
      </c>
      <c r="E23" s="23">
        <v>61853</v>
      </c>
      <c r="F23" s="24">
        <v>0</v>
      </c>
      <c r="G23" s="24">
        <v>8000</v>
      </c>
      <c r="H23" s="24">
        <v>1</v>
      </c>
      <c r="I23" s="24">
        <v>10</v>
      </c>
      <c r="J23" s="29">
        <f t="shared" si="0"/>
        <v>69853</v>
      </c>
      <c r="K23" s="29">
        <f>J23*I23*H23</f>
        <v>698530</v>
      </c>
      <c r="L23" s="25" t="s">
        <v>24</v>
      </c>
    </row>
    <row r="24" spans="1:12" s="10" customFormat="1" ht="15.75" x14ac:dyDescent="0.25">
      <c r="A24" s="31"/>
      <c r="B24" s="21"/>
      <c r="C24" s="21" t="s">
        <v>25</v>
      </c>
      <c r="D24" s="28">
        <v>0.5</v>
      </c>
      <c r="E24" s="23">
        <v>61853</v>
      </c>
      <c r="F24" s="24">
        <v>0</v>
      </c>
      <c r="G24" s="24"/>
      <c r="H24" s="24">
        <v>1</v>
      </c>
      <c r="I24" s="24">
        <v>0</v>
      </c>
      <c r="J24" s="29">
        <f t="shared" si="0"/>
        <v>30926.5</v>
      </c>
      <c r="K24" s="29">
        <f>J24*I24*H24</f>
        <v>0</v>
      </c>
      <c r="L24" s="25"/>
    </row>
    <row r="25" spans="1:12" s="10" customFormat="1" ht="15.75" x14ac:dyDescent="0.25">
      <c r="A25" s="32"/>
      <c r="B25" s="21"/>
      <c r="C25" s="21" t="s">
        <v>36</v>
      </c>
      <c r="D25" s="28">
        <v>0</v>
      </c>
      <c r="E25" s="23">
        <v>61853</v>
      </c>
      <c r="F25" s="24">
        <v>0</v>
      </c>
      <c r="G25" s="24"/>
      <c r="H25" s="24">
        <v>1</v>
      </c>
      <c r="I25" s="24">
        <v>0</v>
      </c>
      <c r="J25" s="29">
        <f t="shared" si="0"/>
        <v>0</v>
      </c>
      <c r="K25" s="29">
        <f>J25*I25*H25</f>
        <v>0</v>
      </c>
      <c r="L25" s="25"/>
    </row>
    <row r="26" spans="1:12" s="10" customFormat="1" ht="16.5" thickBot="1" x14ac:dyDescent="0.3">
      <c r="A26" s="33"/>
      <c r="B26" s="56" t="s">
        <v>37</v>
      </c>
      <c r="C26" s="57"/>
      <c r="D26" s="34"/>
      <c r="E26" s="35"/>
      <c r="F26" s="35">
        <f>SUM(F9:F22)</f>
        <v>0</v>
      </c>
      <c r="G26" s="35">
        <f>SUM(G9:G25)</f>
        <v>20000</v>
      </c>
      <c r="H26" s="35"/>
      <c r="I26" s="35"/>
      <c r="J26" s="35">
        <f>SUM(J9:J25)</f>
        <v>700383</v>
      </c>
      <c r="K26" s="35">
        <f>SUM(K9:K25)</f>
        <v>8899420</v>
      </c>
      <c r="L26" s="36"/>
    </row>
    <row r="27" spans="1:12" s="10" customFormat="1" ht="16.5" thickBot="1" x14ac:dyDescent="0.3">
      <c r="A27" s="37" t="s">
        <v>38</v>
      </c>
      <c r="B27" s="58" t="s">
        <v>39</v>
      </c>
      <c r="C27" s="58"/>
      <c r="D27" s="58"/>
      <c r="E27" s="58"/>
      <c r="F27" s="58"/>
      <c r="G27" s="58"/>
      <c r="H27" s="58"/>
      <c r="I27" s="58"/>
      <c r="J27" s="58"/>
      <c r="K27" s="58"/>
      <c r="L27" s="58"/>
    </row>
    <row r="28" spans="1:12" s="10" customFormat="1" ht="110.25" x14ac:dyDescent="0.25">
      <c r="A28" s="12" t="s">
        <v>5</v>
      </c>
      <c r="B28" s="13" t="s">
        <v>6</v>
      </c>
      <c r="C28" s="13" t="s">
        <v>7</v>
      </c>
      <c r="D28" s="14" t="s">
        <v>8</v>
      </c>
      <c r="E28" s="15" t="s">
        <v>9</v>
      </c>
      <c r="F28" s="16" t="s">
        <v>10</v>
      </c>
      <c r="G28" s="14" t="s">
        <v>11</v>
      </c>
      <c r="H28" s="14" t="s">
        <v>12</v>
      </c>
      <c r="I28" s="14" t="s">
        <v>13</v>
      </c>
      <c r="J28" s="14" t="s">
        <v>14</v>
      </c>
      <c r="K28" s="14" t="s">
        <v>15</v>
      </c>
      <c r="L28" s="18" t="s">
        <v>16</v>
      </c>
    </row>
    <row r="29" spans="1:12" s="10" customFormat="1" ht="15.75" x14ac:dyDescent="0.25">
      <c r="A29" s="19">
        <v>1</v>
      </c>
      <c r="B29" s="20" t="s">
        <v>17</v>
      </c>
      <c r="C29" s="21"/>
      <c r="D29" s="22"/>
      <c r="E29" s="23"/>
      <c r="F29" s="24"/>
      <c r="G29" s="24"/>
      <c r="H29" s="24"/>
      <c r="I29" s="24"/>
      <c r="J29" s="24"/>
      <c r="K29" s="24"/>
      <c r="L29" s="25"/>
    </row>
    <row r="30" spans="1:12" s="10" customFormat="1" ht="47.25" x14ac:dyDescent="0.25">
      <c r="A30" s="26">
        <v>1.1000000000000001</v>
      </c>
      <c r="B30" s="21" t="s">
        <v>66</v>
      </c>
      <c r="C30" s="27" t="s">
        <v>18</v>
      </c>
      <c r="D30" s="28">
        <v>1</v>
      </c>
      <c r="E30" s="23">
        <v>61853</v>
      </c>
      <c r="F30" s="24"/>
      <c r="G30" s="24"/>
      <c r="H30" s="24">
        <v>1</v>
      </c>
      <c r="I30" s="24">
        <v>20</v>
      </c>
      <c r="J30" s="29">
        <f t="shared" ref="J30:J45" si="2">G30+F30+(D30*E30)</f>
        <v>61853</v>
      </c>
      <c r="K30" s="29">
        <f t="shared" ref="K30:K39" si="3">J30*I30*H30</f>
        <v>1237060</v>
      </c>
      <c r="L30" s="25"/>
    </row>
    <row r="31" spans="1:12" s="10" customFormat="1" ht="78.75" x14ac:dyDescent="0.25">
      <c r="A31" s="26">
        <v>1.2</v>
      </c>
      <c r="B31" s="21" t="s">
        <v>65</v>
      </c>
      <c r="C31" s="21" t="s">
        <v>18</v>
      </c>
      <c r="D31" s="28">
        <v>2</v>
      </c>
      <c r="E31" s="23">
        <v>61853</v>
      </c>
      <c r="F31" s="24"/>
      <c r="G31" s="24">
        <f>2000*D31</f>
        <v>4000</v>
      </c>
      <c r="H31" s="24">
        <v>1</v>
      </c>
      <c r="I31" s="24">
        <v>20</v>
      </c>
      <c r="J31" s="29">
        <f t="shared" si="2"/>
        <v>127706</v>
      </c>
      <c r="K31" s="29">
        <f t="shared" si="3"/>
        <v>2554120</v>
      </c>
      <c r="L31" s="25"/>
    </row>
    <row r="32" spans="1:12" s="10" customFormat="1" ht="94.5" x14ac:dyDescent="0.25">
      <c r="A32" s="26">
        <v>1.3</v>
      </c>
      <c r="B32" s="21" t="s">
        <v>64</v>
      </c>
      <c r="C32" s="21" t="s">
        <v>20</v>
      </c>
      <c r="D32" s="28">
        <v>1</v>
      </c>
      <c r="E32" s="23">
        <v>61853</v>
      </c>
      <c r="F32" s="24"/>
      <c r="G32" s="24">
        <v>0</v>
      </c>
      <c r="H32" s="24">
        <v>1</v>
      </c>
      <c r="I32" s="24">
        <v>20</v>
      </c>
      <c r="J32" s="29">
        <f t="shared" si="2"/>
        <v>61853</v>
      </c>
      <c r="K32" s="29">
        <f t="shared" si="3"/>
        <v>1237060</v>
      </c>
      <c r="L32" s="25"/>
    </row>
    <row r="33" spans="1:12" s="10" customFormat="1" ht="15.75" x14ac:dyDescent="0.25">
      <c r="A33" s="19">
        <v>2</v>
      </c>
      <c r="B33" s="20" t="s">
        <v>21</v>
      </c>
      <c r="C33" s="21" t="s">
        <v>22</v>
      </c>
      <c r="D33" s="28">
        <v>2</v>
      </c>
      <c r="E33" s="23">
        <v>61853</v>
      </c>
      <c r="F33" s="24">
        <v>0</v>
      </c>
      <c r="G33" s="24"/>
      <c r="H33" s="24">
        <v>1</v>
      </c>
      <c r="I33" s="24">
        <v>10</v>
      </c>
      <c r="J33" s="29">
        <f t="shared" si="2"/>
        <v>123706</v>
      </c>
      <c r="K33" s="29">
        <f t="shared" si="3"/>
        <v>1237060</v>
      </c>
      <c r="L33" s="25"/>
    </row>
    <row r="34" spans="1:12" s="10" customFormat="1" ht="15.75" x14ac:dyDescent="0.25">
      <c r="A34" s="26"/>
      <c r="B34" s="21"/>
      <c r="C34" s="21" t="s">
        <v>23</v>
      </c>
      <c r="D34" s="28">
        <v>1</v>
      </c>
      <c r="E34" s="23">
        <v>61853</v>
      </c>
      <c r="F34" s="24">
        <v>0</v>
      </c>
      <c r="G34" s="24">
        <v>8000</v>
      </c>
      <c r="H34" s="24">
        <v>1</v>
      </c>
      <c r="I34" s="24">
        <v>10</v>
      </c>
      <c r="J34" s="29">
        <f t="shared" si="2"/>
        <v>69853</v>
      </c>
      <c r="K34" s="29">
        <f t="shared" si="3"/>
        <v>698530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31.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10</v>
      </c>
      <c r="J42" s="29">
        <f t="shared" si="2"/>
        <v>123706</v>
      </c>
      <c r="K42" s="29">
        <f>J42*I42*H42</f>
        <v>1237060</v>
      </c>
      <c r="L42" s="25"/>
    </row>
    <row r="43" spans="1:12" s="10" customFormat="1" ht="15.75" x14ac:dyDescent="0.25">
      <c r="A43" s="31"/>
      <c r="B43" s="21"/>
      <c r="C43" s="21" t="s">
        <v>23</v>
      </c>
      <c r="D43" s="28">
        <v>1</v>
      </c>
      <c r="E43" s="23">
        <v>61853</v>
      </c>
      <c r="F43" s="24">
        <v>0</v>
      </c>
      <c r="G43" s="24">
        <v>8000</v>
      </c>
      <c r="H43" s="24">
        <v>1</v>
      </c>
      <c r="I43" s="24">
        <v>10</v>
      </c>
      <c r="J43" s="29">
        <f t="shared" si="2"/>
        <v>69853</v>
      </c>
      <c r="K43" s="29">
        <f>J43*I43*H43</f>
        <v>698530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SUM(F29:F42)</f>
        <v>0</v>
      </c>
      <c r="G46" s="35">
        <f>SUM(G29:G45)</f>
        <v>20000</v>
      </c>
      <c r="H46" s="35"/>
      <c r="I46" s="35"/>
      <c r="J46" s="35">
        <f>SUM(J29:J45)</f>
        <v>700383</v>
      </c>
      <c r="K46" s="35">
        <f>SUM(K29:K45)</f>
        <v>8899420</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$K$26</f>
        <v>8899420</v>
      </c>
      <c r="L76" s="46"/>
    </row>
    <row r="77" spans="1:12" s="44" customFormat="1" ht="15.75" x14ac:dyDescent="0.25">
      <c r="A77" s="43"/>
      <c r="B77" s="43"/>
      <c r="C77" s="43"/>
      <c r="D77" s="43"/>
      <c r="E77" s="43"/>
      <c r="F77" s="43"/>
      <c r="G77" s="43"/>
      <c r="H77" s="43"/>
      <c r="I77" s="43"/>
      <c r="J77" s="43"/>
      <c r="K77" s="47">
        <f>$K$46</f>
        <v>8899420</v>
      </c>
      <c r="L77" s="48"/>
    </row>
    <row r="78" spans="1:12" s="44" customFormat="1" ht="15.75" x14ac:dyDescent="0.25">
      <c r="A78" s="43"/>
      <c r="B78" s="43"/>
      <c r="C78" s="43"/>
      <c r="D78" s="43"/>
      <c r="E78" s="43"/>
      <c r="F78" s="43"/>
      <c r="G78" s="43"/>
      <c r="H78" s="43"/>
      <c r="I78" s="43"/>
      <c r="J78" s="43"/>
      <c r="K78" s="47">
        <f>K76-K77</f>
        <v>0</v>
      </c>
      <c r="L78" s="48">
        <f>K78/K76*100%</f>
        <v>0</v>
      </c>
    </row>
    <row r="79" spans="1:12" s="44" customFormat="1" ht="15.75" x14ac:dyDescent="0.25">
      <c r="A79" s="43"/>
      <c r="B79" s="43"/>
      <c r="C79" s="43"/>
      <c r="D79" s="43"/>
      <c r="E79" s="43"/>
      <c r="F79" s="43"/>
      <c r="G79" s="43"/>
      <c r="H79" s="43"/>
      <c r="I79" s="43"/>
      <c r="J79" s="43"/>
      <c r="K79" s="46"/>
      <c r="L79" s="48">
        <f>K77/K76*100%</f>
        <v>1</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7:L27"/>
    <mergeCell ref="B46:C46"/>
    <mergeCell ref="B48:L48"/>
    <mergeCell ref="A5:L5"/>
    <mergeCell ref="B1:K1"/>
    <mergeCell ref="B2:K2"/>
    <mergeCell ref="B3:K3"/>
    <mergeCell ref="B6:K6"/>
    <mergeCell ref="B26:C2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1"/>
  <sheetViews>
    <sheetView topLeftCell="A22" zoomScaleNormal="100" zoomScaleSheetLayoutView="90" workbookViewId="0">
      <selection activeCell="J40" sqref="J40"/>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24.75" customHeight="1"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76</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75</v>
      </c>
      <c r="C10" s="27" t="s">
        <v>18</v>
      </c>
      <c r="D10" s="28">
        <v>1</v>
      </c>
      <c r="E10" s="23">
        <v>61853</v>
      </c>
      <c r="F10" s="24"/>
      <c r="G10" s="24"/>
      <c r="H10" s="24">
        <v>1</v>
      </c>
      <c r="I10" s="24">
        <v>10</v>
      </c>
      <c r="J10" s="29">
        <f>G10+F10+(D10*E10)</f>
        <v>61853</v>
      </c>
      <c r="K10" s="29">
        <f t="shared" ref="K10:K20" si="0">J10*I10*H10</f>
        <v>618530</v>
      </c>
      <c r="L10" s="25"/>
    </row>
    <row r="11" spans="1:12" s="10" customFormat="1" ht="47.25" x14ac:dyDescent="0.25">
      <c r="A11" s="26">
        <v>1.2</v>
      </c>
      <c r="B11" s="21" t="s">
        <v>74</v>
      </c>
      <c r="C11" s="21" t="s">
        <v>18</v>
      </c>
      <c r="D11" s="28">
        <v>1</v>
      </c>
      <c r="E11" s="23">
        <v>61853</v>
      </c>
      <c r="F11" s="24"/>
      <c r="G11" s="24"/>
      <c r="H11" s="24">
        <v>1</v>
      </c>
      <c r="I11" s="24">
        <v>10</v>
      </c>
      <c r="J11" s="29">
        <f t="shared" ref="J11:J26" si="1">G11+F11+(D11*E11)</f>
        <v>61853</v>
      </c>
      <c r="K11" s="29">
        <f t="shared" si="0"/>
        <v>618530</v>
      </c>
      <c r="L11" s="25"/>
    </row>
    <row r="12" spans="1:12" s="10" customFormat="1" ht="31.5" x14ac:dyDescent="0.25">
      <c r="A12" s="26">
        <v>1.3</v>
      </c>
      <c r="B12" s="21" t="s">
        <v>73</v>
      </c>
      <c r="C12" s="21" t="s">
        <v>18</v>
      </c>
      <c r="D12" s="28">
        <v>3</v>
      </c>
      <c r="E12" s="23">
        <v>61853</v>
      </c>
      <c r="F12" s="24"/>
      <c r="G12" s="24">
        <f>2000*D12</f>
        <v>6000</v>
      </c>
      <c r="H12" s="24">
        <v>1</v>
      </c>
      <c r="I12" s="24">
        <v>10</v>
      </c>
      <c r="J12" s="29">
        <f t="shared" si="1"/>
        <v>191559</v>
      </c>
      <c r="K12" s="29">
        <f t="shared" si="0"/>
        <v>1915590</v>
      </c>
      <c r="L12" s="25"/>
    </row>
    <row r="13" spans="1:12" s="10" customFormat="1" ht="31.5" x14ac:dyDescent="0.25">
      <c r="A13" s="30">
        <v>1.4</v>
      </c>
      <c r="B13" s="21" t="s">
        <v>71</v>
      </c>
      <c r="C13" s="21" t="s">
        <v>20</v>
      </c>
      <c r="D13" s="28">
        <v>1</v>
      </c>
      <c r="E13" s="23">
        <v>61853</v>
      </c>
      <c r="F13" s="24"/>
      <c r="G13" s="24"/>
      <c r="H13" s="24">
        <v>1</v>
      </c>
      <c r="I13" s="24">
        <v>10</v>
      </c>
      <c r="J13" s="29">
        <f t="shared" si="1"/>
        <v>61853</v>
      </c>
      <c r="K13" s="29">
        <f t="shared" si="0"/>
        <v>618530</v>
      </c>
      <c r="L13" s="25"/>
    </row>
    <row r="14" spans="1:12" s="10" customFormat="1" ht="15.75" x14ac:dyDescent="0.25">
      <c r="A14" s="19">
        <v>2</v>
      </c>
      <c r="B14" s="20" t="s">
        <v>21</v>
      </c>
      <c r="C14" s="21" t="s">
        <v>22</v>
      </c>
      <c r="D14" s="28">
        <v>2</v>
      </c>
      <c r="E14" s="23">
        <v>61853</v>
      </c>
      <c r="F14" s="24">
        <v>0</v>
      </c>
      <c r="G14" s="24"/>
      <c r="H14" s="24">
        <v>1</v>
      </c>
      <c r="I14" s="24">
        <v>5</v>
      </c>
      <c r="J14" s="29">
        <f t="shared" si="1"/>
        <v>123706</v>
      </c>
      <c r="K14" s="29">
        <f t="shared" si="0"/>
        <v>618530</v>
      </c>
      <c r="L14" s="25"/>
    </row>
    <row r="15" spans="1:12" s="10" customFormat="1" ht="15.75" x14ac:dyDescent="0.25">
      <c r="A15" s="26"/>
      <c r="B15" s="21"/>
      <c r="C15" s="21" t="s">
        <v>23</v>
      </c>
      <c r="D15" s="28">
        <v>1</v>
      </c>
      <c r="E15" s="23">
        <v>61853</v>
      </c>
      <c r="F15" s="24">
        <v>0</v>
      </c>
      <c r="G15" s="24">
        <v>8000</v>
      </c>
      <c r="H15" s="24">
        <v>1</v>
      </c>
      <c r="I15" s="24">
        <v>5</v>
      </c>
      <c r="J15" s="29">
        <f t="shared" si="1"/>
        <v>69853</v>
      </c>
      <c r="K15" s="29">
        <f t="shared" si="0"/>
        <v>349265</v>
      </c>
      <c r="L15" s="25" t="s">
        <v>24</v>
      </c>
    </row>
    <row r="16" spans="1:12" s="10" customFormat="1" ht="15.75" x14ac:dyDescent="0.25">
      <c r="A16" s="26"/>
      <c r="B16" s="21"/>
      <c r="C16" s="21" t="s">
        <v>25</v>
      </c>
      <c r="D16" s="28">
        <v>0.5</v>
      </c>
      <c r="E16" s="23">
        <v>61853</v>
      </c>
      <c r="F16" s="24">
        <v>0</v>
      </c>
      <c r="G16" s="24"/>
      <c r="H16" s="24">
        <v>1</v>
      </c>
      <c r="I16" s="24">
        <v>0</v>
      </c>
      <c r="J16" s="29">
        <f t="shared" si="1"/>
        <v>30926.5</v>
      </c>
      <c r="K16" s="29">
        <f t="shared" si="0"/>
        <v>0</v>
      </c>
      <c r="L16" s="25"/>
    </row>
    <row r="17" spans="1:12" s="10" customFormat="1" ht="31.5" x14ac:dyDescent="0.25">
      <c r="A17" s="19">
        <v>3</v>
      </c>
      <c r="B17" s="20" t="s">
        <v>26</v>
      </c>
      <c r="C17" s="21"/>
      <c r="D17" s="28">
        <v>0</v>
      </c>
      <c r="E17" s="23">
        <v>61853</v>
      </c>
      <c r="F17" s="24">
        <v>0</v>
      </c>
      <c r="G17" s="24"/>
      <c r="H17" s="24">
        <v>1</v>
      </c>
      <c r="I17" s="24">
        <v>0</v>
      </c>
      <c r="J17" s="29">
        <f t="shared" si="1"/>
        <v>0</v>
      </c>
      <c r="K17" s="29">
        <f t="shared" si="0"/>
        <v>0</v>
      </c>
      <c r="L17" s="25"/>
    </row>
    <row r="18" spans="1:12" s="10" customFormat="1" ht="15.75" x14ac:dyDescent="0.25">
      <c r="A18" s="30" t="s">
        <v>27</v>
      </c>
      <c r="B18" s="21" t="s">
        <v>28</v>
      </c>
      <c r="C18" s="21"/>
      <c r="D18" s="28">
        <v>0</v>
      </c>
      <c r="E18" s="23">
        <v>61853</v>
      </c>
      <c r="F18" s="24">
        <v>0</v>
      </c>
      <c r="G18" s="24"/>
      <c r="H18" s="24">
        <v>1</v>
      </c>
      <c r="I18" s="24">
        <v>0</v>
      </c>
      <c r="J18" s="29">
        <f t="shared" si="1"/>
        <v>0</v>
      </c>
      <c r="K18" s="29">
        <f t="shared" si="0"/>
        <v>0</v>
      </c>
      <c r="L18" s="25"/>
    </row>
    <row r="19" spans="1:12" s="10" customFormat="1" ht="15.75" x14ac:dyDescent="0.25">
      <c r="A19" s="30" t="s">
        <v>29</v>
      </c>
      <c r="B19" s="21" t="s">
        <v>30</v>
      </c>
      <c r="C19" s="21"/>
      <c r="D19" s="28">
        <v>0</v>
      </c>
      <c r="E19" s="23">
        <v>61853</v>
      </c>
      <c r="F19" s="24">
        <v>0</v>
      </c>
      <c r="G19" s="24"/>
      <c r="H19" s="24">
        <v>1</v>
      </c>
      <c r="I19" s="24">
        <v>0</v>
      </c>
      <c r="J19" s="29">
        <f t="shared" si="1"/>
        <v>0</v>
      </c>
      <c r="K19" s="29">
        <f t="shared" si="0"/>
        <v>0</v>
      </c>
      <c r="L19" s="25"/>
    </row>
    <row r="20" spans="1:12" s="10" customFormat="1" ht="15.75" x14ac:dyDescent="0.25">
      <c r="A20" s="30" t="s">
        <v>31</v>
      </c>
      <c r="B20" s="21" t="s">
        <v>32</v>
      </c>
      <c r="C20" s="21"/>
      <c r="D20" s="28">
        <v>0</v>
      </c>
      <c r="E20" s="23">
        <v>61853</v>
      </c>
      <c r="F20" s="24">
        <v>0</v>
      </c>
      <c r="G20" s="24"/>
      <c r="H20" s="24">
        <v>1</v>
      </c>
      <c r="I20" s="24">
        <v>0</v>
      </c>
      <c r="J20" s="29">
        <f t="shared" si="1"/>
        <v>0</v>
      </c>
      <c r="K20" s="29">
        <f t="shared" si="0"/>
        <v>0</v>
      </c>
      <c r="L20" s="25"/>
    </row>
    <row r="21" spans="1:12" s="10" customFormat="1" ht="63" x14ac:dyDescent="0.25">
      <c r="A21" s="26">
        <v>4</v>
      </c>
      <c r="B21" s="21" t="s">
        <v>33</v>
      </c>
      <c r="C21" s="21"/>
      <c r="D21" s="28"/>
      <c r="E21" s="23">
        <v>61853</v>
      </c>
      <c r="F21" s="24"/>
      <c r="G21" s="24"/>
      <c r="H21" s="24">
        <v>1</v>
      </c>
      <c r="I21" s="24">
        <v>0</v>
      </c>
      <c r="J21" s="29">
        <f t="shared" si="1"/>
        <v>0</v>
      </c>
      <c r="K21" s="29"/>
      <c r="L21" s="25"/>
    </row>
    <row r="22" spans="1:12" s="10" customFormat="1" ht="31.5" x14ac:dyDescent="0.25">
      <c r="A22" s="26">
        <v>5</v>
      </c>
      <c r="B22" s="21" t="s">
        <v>34</v>
      </c>
      <c r="C22" s="21"/>
      <c r="D22" s="28">
        <v>0</v>
      </c>
      <c r="E22" s="23">
        <v>61853</v>
      </c>
      <c r="F22" s="24">
        <v>0</v>
      </c>
      <c r="G22" s="24"/>
      <c r="H22" s="24">
        <v>1</v>
      </c>
      <c r="I22" s="24">
        <v>0</v>
      </c>
      <c r="J22" s="29">
        <f t="shared" si="1"/>
        <v>0</v>
      </c>
      <c r="K22" s="29">
        <f>J22*I22*H22</f>
        <v>0</v>
      </c>
      <c r="L22" s="25"/>
    </row>
    <row r="23" spans="1:12" s="10" customFormat="1" ht="15.75" x14ac:dyDescent="0.25">
      <c r="A23" s="26">
        <v>6</v>
      </c>
      <c r="B23" s="20" t="s">
        <v>35</v>
      </c>
      <c r="C23" s="21" t="s">
        <v>22</v>
      </c>
      <c r="D23" s="28">
        <v>2</v>
      </c>
      <c r="E23" s="23">
        <v>61853</v>
      </c>
      <c r="F23" s="24">
        <v>0</v>
      </c>
      <c r="G23" s="24"/>
      <c r="H23" s="24">
        <v>1</v>
      </c>
      <c r="I23" s="24">
        <v>5</v>
      </c>
      <c r="J23" s="29">
        <f t="shared" si="1"/>
        <v>123706</v>
      </c>
      <c r="K23" s="29">
        <f>J23*I23*H23</f>
        <v>618530</v>
      </c>
      <c r="L23" s="25"/>
    </row>
    <row r="24" spans="1:12" s="10" customFormat="1" ht="15.75" x14ac:dyDescent="0.25">
      <c r="A24" s="31"/>
      <c r="B24" s="21"/>
      <c r="C24" s="21" t="s">
        <v>23</v>
      </c>
      <c r="D24" s="28">
        <v>1</v>
      </c>
      <c r="E24" s="23">
        <v>61853</v>
      </c>
      <c r="F24" s="24">
        <v>0</v>
      </c>
      <c r="G24" s="24">
        <v>8000</v>
      </c>
      <c r="H24" s="24">
        <v>1</v>
      </c>
      <c r="I24" s="24">
        <v>5</v>
      </c>
      <c r="J24" s="29">
        <f t="shared" si="1"/>
        <v>69853</v>
      </c>
      <c r="K24" s="29">
        <f>J24*I24*H24</f>
        <v>349265</v>
      </c>
      <c r="L24" s="25" t="s">
        <v>24</v>
      </c>
    </row>
    <row r="25" spans="1:12" s="10" customFormat="1" ht="15.75" x14ac:dyDescent="0.25">
      <c r="A25" s="31"/>
      <c r="B25" s="21"/>
      <c r="C25" s="21" t="s">
        <v>25</v>
      </c>
      <c r="D25" s="28">
        <v>0.5</v>
      </c>
      <c r="E25" s="23">
        <v>61853</v>
      </c>
      <c r="F25" s="24">
        <v>0</v>
      </c>
      <c r="G25" s="24"/>
      <c r="H25" s="24">
        <v>1</v>
      </c>
      <c r="I25" s="24">
        <v>0</v>
      </c>
      <c r="J25" s="29">
        <f t="shared" si="1"/>
        <v>30926.5</v>
      </c>
      <c r="K25" s="29">
        <f>J25*I25*H25</f>
        <v>0</v>
      </c>
      <c r="L25" s="25"/>
    </row>
    <row r="26" spans="1:12" s="10" customFormat="1" ht="15.75" x14ac:dyDescent="0.25">
      <c r="A26" s="32"/>
      <c r="B26" s="21"/>
      <c r="C26" s="21" t="s">
        <v>36</v>
      </c>
      <c r="D26" s="28">
        <v>0</v>
      </c>
      <c r="E26" s="23">
        <v>61853</v>
      </c>
      <c r="F26" s="24">
        <v>0</v>
      </c>
      <c r="G26" s="24"/>
      <c r="H26" s="24">
        <v>1</v>
      </c>
      <c r="I26" s="24">
        <v>0</v>
      </c>
      <c r="J26" s="29">
        <f t="shared" si="1"/>
        <v>0</v>
      </c>
      <c r="K26" s="29">
        <f>J26*I26*H26</f>
        <v>0</v>
      </c>
      <c r="L26" s="25"/>
    </row>
    <row r="27" spans="1:12" s="10" customFormat="1" ht="16.5" thickBot="1" x14ac:dyDescent="0.3">
      <c r="A27" s="33"/>
      <c r="B27" s="56" t="s">
        <v>37</v>
      </c>
      <c r="C27" s="57"/>
      <c r="D27" s="34"/>
      <c r="E27" s="35"/>
      <c r="F27" s="35">
        <f>SUM(F9:F22)</f>
        <v>0</v>
      </c>
      <c r="G27" s="35">
        <f>SUM(G9:G26)</f>
        <v>22000</v>
      </c>
      <c r="H27" s="35"/>
      <c r="I27" s="35"/>
      <c r="J27" s="35">
        <f>SUM(J9:J26)</f>
        <v>826089</v>
      </c>
      <c r="K27" s="35">
        <f>SUM(K9:K26)</f>
        <v>5706770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47.25" x14ac:dyDescent="0.25">
      <c r="A31" s="26">
        <v>1.1000000000000001</v>
      </c>
      <c r="B31" s="21" t="s">
        <v>72</v>
      </c>
      <c r="C31" s="27" t="s">
        <v>18</v>
      </c>
      <c r="D31" s="28">
        <v>3</v>
      </c>
      <c r="E31" s="23">
        <v>61853</v>
      </c>
      <c r="F31" s="24"/>
      <c r="G31" s="24">
        <f>2000*D31</f>
        <v>6000</v>
      </c>
      <c r="H31" s="24">
        <v>1</v>
      </c>
      <c r="I31" s="24">
        <v>10</v>
      </c>
      <c r="J31" s="29">
        <f t="shared" ref="J31:J45" si="2">G31+F31+(D31*E31)</f>
        <v>191559</v>
      </c>
      <c r="K31" s="29">
        <f t="shared" ref="K31:K39" si="3">J31*I31*H31</f>
        <v>1915590</v>
      </c>
      <c r="L31" s="25"/>
    </row>
    <row r="32" spans="1:12" s="10" customFormat="1" ht="31.5" x14ac:dyDescent="0.25">
      <c r="A32" s="26">
        <v>1.2</v>
      </c>
      <c r="B32" s="21" t="s">
        <v>71</v>
      </c>
      <c r="C32" s="21" t="s">
        <v>18</v>
      </c>
      <c r="D32" s="28">
        <v>1</v>
      </c>
      <c r="E32" s="23">
        <v>61853</v>
      </c>
      <c r="F32" s="24"/>
      <c r="G32" s="24"/>
      <c r="H32" s="24">
        <v>1</v>
      </c>
      <c r="I32" s="24">
        <v>10</v>
      </c>
      <c r="J32" s="29">
        <f t="shared" si="2"/>
        <v>61853</v>
      </c>
      <c r="K32" s="29">
        <f t="shared" si="3"/>
        <v>618530</v>
      </c>
      <c r="L32" s="25"/>
    </row>
    <row r="33" spans="1:12" s="10" customFormat="1" ht="15.75" x14ac:dyDescent="0.25">
      <c r="A33" s="19">
        <v>2</v>
      </c>
      <c r="B33" s="20" t="s">
        <v>21</v>
      </c>
      <c r="C33" s="21" t="s">
        <v>22</v>
      </c>
      <c r="D33" s="28">
        <v>2</v>
      </c>
      <c r="E33" s="23">
        <v>61853</v>
      </c>
      <c r="F33" s="24">
        <v>0</v>
      </c>
      <c r="G33" s="24"/>
      <c r="H33" s="24">
        <v>1</v>
      </c>
      <c r="I33" s="24">
        <v>5</v>
      </c>
      <c r="J33" s="29">
        <f t="shared" si="2"/>
        <v>123706</v>
      </c>
      <c r="K33" s="29">
        <f t="shared" si="3"/>
        <v>618530</v>
      </c>
      <c r="L33" s="25"/>
    </row>
    <row r="34" spans="1:12" s="10" customFormat="1" ht="15.75" x14ac:dyDescent="0.25">
      <c r="A34" s="26"/>
      <c r="B34" s="21"/>
      <c r="C34" s="21" t="s">
        <v>23</v>
      </c>
      <c r="D34" s="28">
        <v>1</v>
      </c>
      <c r="E34" s="23">
        <v>61853</v>
      </c>
      <c r="F34" s="24">
        <v>0</v>
      </c>
      <c r="G34" s="24">
        <v>8000</v>
      </c>
      <c r="H34" s="24">
        <v>1</v>
      </c>
      <c r="I34" s="24">
        <v>5</v>
      </c>
      <c r="J34" s="29">
        <f t="shared" si="2"/>
        <v>69853</v>
      </c>
      <c r="K34" s="29">
        <f t="shared" si="3"/>
        <v>349265</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31.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5</v>
      </c>
      <c r="J42" s="29">
        <f t="shared" si="2"/>
        <v>123706</v>
      </c>
      <c r="K42" s="29">
        <f>J42*I42*H42</f>
        <v>618530</v>
      </c>
      <c r="L42" s="25"/>
    </row>
    <row r="43" spans="1:12" s="10" customFormat="1" ht="15.75" x14ac:dyDescent="0.25">
      <c r="A43" s="31"/>
      <c r="B43" s="21"/>
      <c r="C43" s="21" t="s">
        <v>23</v>
      </c>
      <c r="D43" s="28">
        <v>1</v>
      </c>
      <c r="E43" s="23">
        <v>61853</v>
      </c>
      <c r="F43" s="24">
        <v>0</v>
      </c>
      <c r="G43" s="24">
        <v>8000</v>
      </c>
      <c r="H43" s="24">
        <v>1</v>
      </c>
      <c r="I43" s="24">
        <v>5</v>
      </c>
      <c r="J43" s="29">
        <f t="shared" si="2"/>
        <v>69853</v>
      </c>
      <c r="K43" s="29">
        <f>J43*I43*H43</f>
        <v>349265</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SUM(F30:F41)</f>
        <v>0</v>
      </c>
      <c r="G46" s="35">
        <f>SUM(G30:G45)</f>
        <v>22000</v>
      </c>
      <c r="H46" s="35"/>
      <c r="I46" s="35"/>
      <c r="J46" s="35">
        <f>SUM(J30:J45)</f>
        <v>702383</v>
      </c>
      <c r="K46" s="35">
        <f>SUM(K30:K45)</f>
        <v>4469710</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$K$27</f>
        <v>5706770</v>
      </c>
      <c r="L76" s="46"/>
    </row>
    <row r="77" spans="1:12" s="44" customFormat="1" ht="15.75" x14ac:dyDescent="0.25">
      <c r="A77" s="43"/>
      <c r="B77" s="43"/>
      <c r="C77" s="43"/>
      <c r="D77" s="43"/>
      <c r="E77" s="43"/>
      <c r="F77" s="43"/>
      <c r="G77" s="43"/>
      <c r="H77" s="43"/>
      <c r="I77" s="43"/>
      <c r="J77" s="43"/>
      <c r="K77" s="47">
        <f>$K$46</f>
        <v>4469710</v>
      </c>
      <c r="L77" s="48"/>
    </row>
    <row r="78" spans="1:12" s="44" customFormat="1" ht="15.75" x14ac:dyDescent="0.25">
      <c r="A78" s="43"/>
      <c r="B78" s="43"/>
      <c r="C78" s="43"/>
      <c r="D78" s="43"/>
      <c r="E78" s="43"/>
      <c r="F78" s="43"/>
      <c r="G78" s="43"/>
      <c r="H78" s="43"/>
      <c r="I78" s="43"/>
      <c r="J78" s="43"/>
      <c r="K78" s="47">
        <f>K76-K77</f>
        <v>1237060</v>
      </c>
      <c r="L78" s="48">
        <f>K78/K76*100%</f>
        <v>0.21677060754156904</v>
      </c>
    </row>
    <row r="79" spans="1:12" s="44" customFormat="1" ht="15.75" x14ac:dyDescent="0.25">
      <c r="A79" s="43"/>
      <c r="B79" s="43"/>
      <c r="C79" s="43"/>
      <c r="D79" s="43"/>
      <c r="E79" s="43"/>
      <c r="F79" s="43"/>
      <c r="G79" s="43"/>
      <c r="H79" s="43"/>
      <c r="I79" s="43"/>
      <c r="J79" s="43"/>
      <c r="K79" s="46"/>
      <c r="L79" s="48">
        <f>K77/K76*100%</f>
        <v>0.78322939245843093</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8:L28"/>
    <mergeCell ref="B46:C46"/>
    <mergeCell ref="B48:L48"/>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1"/>
  <sheetViews>
    <sheetView zoomScaleNormal="100" zoomScaleSheetLayoutView="90" workbookViewId="0">
      <selection activeCell="B3" sqref="B3:K3"/>
    </sheetView>
  </sheetViews>
  <sheetFormatPr defaultRowHeight="15" x14ac:dyDescent="0.25"/>
  <cols>
    <col min="1" max="1" width="10.42578125" style="1" customWidth="1"/>
    <col min="2" max="2" width="25.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32.85546875"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66" t="s">
        <v>81</v>
      </c>
      <c r="C5" s="66"/>
      <c r="D5" s="66"/>
      <c r="E5" s="66"/>
      <c r="F5" s="66"/>
      <c r="G5" s="66"/>
      <c r="H5" s="66"/>
      <c r="I5" s="66"/>
      <c r="J5" s="66"/>
      <c r="K5" s="66"/>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63" x14ac:dyDescent="0.25">
      <c r="A10" s="26">
        <v>1.1000000000000001</v>
      </c>
      <c r="B10" s="21" t="s">
        <v>69</v>
      </c>
      <c r="C10" s="27" t="s">
        <v>18</v>
      </c>
      <c r="D10" s="28">
        <v>1</v>
      </c>
      <c r="E10" s="23">
        <v>61853</v>
      </c>
      <c r="F10" s="24"/>
      <c r="G10" s="24"/>
      <c r="H10" s="24">
        <v>1</v>
      </c>
      <c r="I10" s="24">
        <v>20</v>
      </c>
      <c r="J10" s="29">
        <f t="shared" ref="J10:J25" si="0">G10+F10+(D10*E10)</f>
        <v>61853</v>
      </c>
      <c r="K10" s="29">
        <f t="shared" ref="K10:K19" si="1">J10*I10*H10</f>
        <v>1237060</v>
      </c>
      <c r="L10" s="25"/>
    </row>
    <row r="11" spans="1:12" s="10" customFormat="1" ht="63" x14ac:dyDescent="0.25">
      <c r="A11" s="26">
        <v>1.2</v>
      </c>
      <c r="B11" s="21" t="s">
        <v>80</v>
      </c>
      <c r="C11" s="21" t="s">
        <v>18</v>
      </c>
      <c r="D11" s="28">
        <v>3</v>
      </c>
      <c r="E11" s="23">
        <v>61853</v>
      </c>
      <c r="F11" s="24"/>
      <c r="G11" s="24">
        <f>2000*D11</f>
        <v>6000</v>
      </c>
      <c r="H11" s="24">
        <v>1</v>
      </c>
      <c r="I11" s="24">
        <v>20</v>
      </c>
      <c r="J11" s="29">
        <f t="shared" si="0"/>
        <v>191559</v>
      </c>
      <c r="K11" s="29">
        <f t="shared" si="1"/>
        <v>3831180</v>
      </c>
      <c r="L11" s="25"/>
    </row>
    <row r="12" spans="1:12" s="10" customFormat="1" ht="78.75" x14ac:dyDescent="0.25">
      <c r="A12" s="26">
        <v>1.3</v>
      </c>
      <c r="B12" s="21" t="s">
        <v>79</v>
      </c>
      <c r="C12" s="21" t="s">
        <v>20</v>
      </c>
      <c r="D12" s="28">
        <v>1</v>
      </c>
      <c r="E12" s="23">
        <v>61853</v>
      </c>
      <c r="F12" s="24"/>
      <c r="G12" s="24"/>
      <c r="H12" s="24">
        <v>1</v>
      </c>
      <c r="I12" s="24">
        <v>20</v>
      </c>
      <c r="J12" s="29">
        <f t="shared" si="0"/>
        <v>61853</v>
      </c>
      <c r="K12" s="29">
        <f t="shared" si="1"/>
        <v>1237060</v>
      </c>
      <c r="L12" s="25"/>
    </row>
    <row r="13" spans="1:12" s="10" customFormat="1" ht="15.75" x14ac:dyDescent="0.25">
      <c r="A13" s="19">
        <v>2</v>
      </c>
      <c r="B13" s="20" t="s">
        <v>21</v>
      </c>
      <c r="C13" s="21" t="s">
        <v>22</v>
      </c>
      <c r="D13" s="28">
        <v>2</v>
      </c>
      <c r="E13" s="23">
        <v>61853</v>
      </c>
      <c r="F13" s="24">
        <v>0</v>
      </c>
      <c r="G13" s="24"/>
      <c r="H13" s="24">
        <v>1</v>
      </c>
      <c r="I13" s="24">
        <v>10</v>
      </c>
      <c r="J13" s="29">
        <f t="shared" si="0"/>
        <v>123706</v>
      </c>
      <c r="K13" s="29">
        <f t="shared" si="1"/>
        <v>1237060</v>
      </c>
      <c r="L13" s="25"/>
    </row>
    <row r="14" spans="1:12" s="10" customFormat="1" ht="15.75" x14ac:dyDescent="0.25">
      <c r="A14" s="26"/>
      <c r="B14" s="21"/>
      <c r="C14" s="21" t="s">
        <v>23</v>
      </c>
      <c r="D14" s="28">
        <v>1</v>
      </c>
      <c r="E14" s="23">
        <v>61853</v>
      </c>
      <c r="F14" s="24">
        <v>0</v>
      </c>
      <c r="G14" s="24">
        <v>8000</v>
      </c>
      <c r="H14" s="24">
        <v>1</v>
      </c>
      <c r="I14" s="24">
        <v>10</v>
      </c>
      <c r="J14" s="29">
        <f t="shared" si="0"/>
        <v>69853</v>
      </c>
      <c r="K14" s="29">
        <f t="shared" si="1"/>
        <v>698530</v>
      </c>
      <c r="L14" s="25" t="s">
        <v>24</v>
      </c>
    </row>
    <row r="15" spans="1:12" s="10" customFormat="1" ht="15.75" x14ac:dyDescent="0.25">
      <c r="A15" s="26"/>
      <c r="B15" s="21"/>
      <c r="C15" s="21" t="s">
        <v>25</v>
      </c>
      <c r="D15" s="28">
        <v>0.5</v>
      </c>
      <c r="E15" s="23">
        <v>61853</v>
      </c>
      <c r="F15" s="24">
        <v>0</v>
      </c>
      <c r="G15" s="24"/>
      <c r="H15" s="24">
        <v>1</v>
      </c>
      <c r="I15" s="24">
        <v>0</v>
      </c>
      <c r="J15" s="29">
        <f t="shared" si="0"/>
        <v>30926.5</v>
      </c>
      <c r="K15" s="29">
        <f t="shared" si="1"/>
        <v>0</v>
      </c>
      <c r="L15" s="25"/>
    </row>
    <row r="16" spans="1:12" s="10" customFormat="1" ht="31.5" x14ac:dyDescent="0.25">
      <c r="A16" s="19">
        <v>3</v>
      </c>
      <c r="B16" s="20" t="s">
        <v>26</v>
      </c>
      <c r="C16" s="21"/>
      <c r="D16" s="28">
        <v>0</v>
      </c>
      <c r="E16" s="23">
        <v>61853</v>
      </c>
      <c r="F16" s="24">
        <v>0</v>
      </c>
      <c r="G16" s="24"/>
      <c r="H16" s="24">
        <v>1</v>
      </c>
      <c r="I16" s="24">
        <v>0</v>
      </c>
      <c r="J16" s="29">
        <f t="shared" si="0"/>
        <v>0</v>
      </c>
      <c r="K16" s="29">
        <f t="shared" si="1"/>
        <v>0</v>
      </c>
      <c r="L16" s="25"/>
    </row>
    <row r="17" spans="1:12" s="10" customFormat="1" ht="15.75" x14ac:dyDescent="0.25">
      <c r="A17" s="30" t="s">
        <v>27</v>
      </c>
      <c r="B17" s="21" t="s">
        <v>28</v>
      </c>
      <c r="C17" s="21"/>
      <c r="D17" s="28">
        <v>0</v>
      </c>
      <c r="E17" s="23">
        <v>61853</v>
      </c>
      <c r="F17" s="24">
        <v>0</v>
      </c>
      <c r="G17" s="24"/>
      <c r="H17" s="24">
        <v>1</v>
      </c>
      <c r="I17" s="24">
        <v>0</v>
      </c>
      <c r="J17" s="29">
        <f t="shared" si="0"/>
        <v>0</v>
      </c>
      <c r="K17" s="29">
        <f t="shared" si="1"/>
        <v>0</v>
      </c>
      <c r="L17" s="25"/>
    </row>
    <row r="18" spans="1:12" s="10" customFormat="1" ht="15.75" x14ac:dyDescent="0.25">
      <c r="A18" s="30" t="s">
        <v>29</v>
      </c>
      <c r="B18" s="21" t="s">
        <v>30</v>
      </c>
      <c r="C18" s="21"/>
      <c r="D18" s="28">
        <v>0</v>
      </c>
      <c r="E18" s="23">
        <v>61853</v>
      </c>
      <c r="F18" s="24">
        <v>0</v>
      </c>
      <c r="G18" s="24"/>
      <c r="H18" s="24">
        <v>1</v>
      </c>
      <c r="I18" s="24">
        <v>0</v>
      </c>
      <c r="J18" s="29">
        <f t="shared" si="0"/>
        <v>0</v>
      </c>
      <c r="K18" s="29">
        <f t="shared" si="1"/>
        <v>0</v>
      </c>
      <c r="L18" s="25"/>
    </row>
    <row r="19" spans="1:12" s="10" customFormat="1" ht="15.75" x14ac:dyDescent="0.25">
      <c r="A19" s="30" t="s">
        <v>31</v>
      </c>
      <c r="B19" s="21" t="s">
        <v>32</v>
      </c>
      <c r="C19" s="21"/>
      <c r="D19" s="28">
        <v>0</v>
      </c>
      <c r="E19" s="23">
        <v>61853</v>
      </c>
      <c r="F19" s="24">
        <v>0</v>
      </c>
      <c r="G19" s="24"/>
      <c r="H19" s="24">
        <v>1</v>
      </c>
      <c r="I19" s="24">
        <v>0</v>
      </c>
      <c r="J19" s="29">
        <f t="shared" si="0"/>
        <v>0</v>
      </c>
      <c r="K19" s="29">
        <f t="shared" si="1"/>
        <v>0</v>
      </c>
      <c r="L19" s="25"/>
    </row>
    <row r="20" spans="1:12" s="10" customFormat="1" ht="63" x14ac:dyDescent="0.25">
      <c r="A20" s="26">
        <v>4</v>
      </c>
      <c r="B20" s="21" t="s">
        <v>33</v>
      </c>
      <c r="C20" s="21"/>
      <c r="D20" s="28"/>
      <c r="E20" s="23">
        <v>61853</v>
      </c>
      <c r="F20" s="24"/>
      <c r="G20" s="24"/>
      <c r="H20" s="24"/>
      <c r="I20" s="24">
        <v>0</v>
      </c>
      <c r="J20" s="29">
        <f t="shared" si="0"/>
        <v>0</v>
      </c>
      <c r="K20" s="29"/>
      <c r="L20" s="25"/>
    </row>
    <row r="21" spans="1:12" s="10" customFormat="1" ht="15.75" x14ac:dyDescent="0.25">
      <c r="A21" s="26">
        <v>5</v>
      </c>
      <c r="B21" s="21" t="s">
        <v>34</v>
      </c>
      <c r="C21" s="21"/>
      <c r="D21" s="28">
        <v>0</v>
      </c>
      <c r="E21" s="23">
        <v>61853</v>
      </c>
      <c r="F21" s="24">
        <v>0</v>
      </c>
      <c r="G21" s="24"/>
      <c r="H21" s="24">
        <v>1</v>
      </c>
      <c r="I21" s="24">
        <v>0</v>
      </c>
      <c r="J21" s="29">
        <f t="shared" si="0"/>
        <v>0</v>
      </c>
      <c r="K21" s="29">
        <f>J21*I21*H21</f>
        <v>0</v>
      </c>
      <c r="L21" s="25"/>
    </row>
    <row r="22" spans="1:12" s="10" customFormat="1" ht="15.75" x14ac:dyDescent="0.25">
      <c r="A22" s="26">
        <v>6</v>
      </c>
      <c r="B22" s="20" t="s">
        <v>35</v>
      </c>
      <c r="C22" s="21" t="s">
        <v>22</v>
      </c>
      <c r="D22" s="28">
        <v>2</v>
      </c>
      <c r="E22" s="23">
        <v>61853</v>
      </c>
      <c r="F22" s="24">
        <v>0</v>
      </c>
      <c r="G22" s="24"/>
      <c r="H22" s="24">
        <v>1</v>
      </c>
      <c r="I22" s="24">
        <v>10</v>
      </c>
      <c r="J22" s="29">
        <f t="shared" si="0"/>
        <v>123706</v>
      </c>
      <c r="K22" s="29">
        <f>J22*I22*H22</f>
        <v>1237060</v>
      </c>
      <c r="L22" s="25"/>
    </row>
    <row r="23" spans="1:12" s="10" customFormat="1" ht="15.75" x14ac:dyDescent="0.25">
      <c r="A23" s="31"/>
      <c r="B23" s="21"/>
      <c r="C23" s="21" t="s">
        <v>23</v>
      </c>
      <c r="D23" s="28">
        <v>1</v>
      </c>
      <c r="E23" s="23">
        <v>61853</v>
      </c>
      <c r="F23" s="24">
        <v>0</v>
      </c>
      <c r="G23" s="24">
        <v>8000</v>
      </c>
      <c r="H23" s="24">
        <v>1</v>
      </c>
      <c r="I23" s="24">
        <v>10</v>
      </c>
      <c r="J23" s="29">
        <f t="shared" si="0"/>
        <v>69853</v>
      </c>
      <c r="K23" s="29">
        <f>J23*I23*H23</f>
        <v>698530</v>
      </c>
      <c r="L23" s="25" t="s">
        <v>24</v>
      </c>
    </row>
    <row r="24" spans="1:12" s="10" customFormat="1" ht="15.75" x14ac:dyDescent="0.25">
      <c r="A24" s="31"/>
      <c r="B24" s="21"/>
      <c r="C24" s="21" t="s">
        <v>25</v>
      </c>
      <c r="D24" s="28">
        <v>0.5</v>
      </c>
      <c r="E24" s="23">
        <v>61853</v>
      </c>
      <c r="F24" s="24">
        <v>0</v>
      </c>
      <c r="G24" s="24"/>
      <c r="H24" s="24">
        <v>1</v>
      </c>
      <c r="I24" s="24">
        <v>0</v>
      </c>
      <c r="J24" s="29">
        <f t="shared" si="0"/>
        <v>30926.5</v>
      </c>
      <c r="K24" s="29">
        <f>J24*I24*H24</f>
        <v>0</v>
      </c>
      <c r="L24" s="25"/>
    </row>
    <row r="25" spans="1:12" s="10" customFormat="1" ht="15.75" x14ac:dyDescent="0.25">
      <c r="A25" s="32"/>
      <c r="B25" s="21"/>
      <c r="C25" s="21" t="s">
        <v>36</v>
      </c>
      <c r="D25" s="28">
        <v>0</v>
      </c>
      <c r="E25" s="23">
        <v>61853</v>
      </c>
      <c r="F25" s="24">
        <v>0</v>
      </c>
      <c r="G25" s="24"/>
      <c r="H25" s="24">
        <v>1</v>
      </c>
      <c r="I25" s="24">
        <v>0</v>
      </c>
      <c r="J25" s="29">
        <f t="shared" si="0"/>
        <v>0</v>
      </c>
      <c r="K25" s="29">
        <f>J25*I25*H25</f>
        <v>0</v>
      </c>
      <c r="L25" s="25"/>
    </row>
    <row r="26" spans="1:12" s="10" customFormat="1" ht="16.5" thickBot="1" x14ac:dyDescent="0.3">
      <c r="A26" s="33"/>
      <c r="B26" s="56" t="s">
        <v>37</v>
      </c>
      <c r="C26" s="57"/>
      <c r="D26" s="34"/>
      <c r="E26" s="35"/>
      <c r="F26" s="35">
        <f>SUM(F9:F22)</f>
        <v>0</v>
      </c>
      <c r="G26" s="35">
        <f>SUM(G9:G25)</f>
        <v>22000</v>
      </c>
      <c r="H26" s="35"/>
      <c r="I26" s="35"/>
      <c r="J26" s="35">
        <f>SUM(J9:J25)</f>
        <v>764236</v>
      </c>
      <c r="K26" s="35">
        <f>SUM(K9:K25)</f>
        <v>10176480</v>
      </c>
      <c r="L26" s="36"/>
    </row>
    <row r="27" spans="1:12" s="10" customFormat="1" ht="16.5" thickBot="1" x14ac:dyDescent="0.3">
      <c r="A27" s="37" t="s">
        <v>38</v>
      </c>
      <c r="B27" s="58" t="s">
        <v>39</v>
      </c>
      <c r="C27" s="58"/>
      <c r="D27" s="58"/>
      <c r="E27" s="58"/>
      <c r="F27" s="58"/>
      <c r="G27" s="58"/>
      <c r="H27" s="58"/>
      <c r="I27" s="58"/>
      <c r="J27" s="58"/>
      <c r="K27" s="58"/>
      <c r="L27" s="58"/>
    </row>
    <row r="28" spans="1:12" s="10" customFormat="1" ht="110.25" x14ac:dyDescent="0.25">
      <c r="A28" s="12" t="s">
        <v>5</v>
      </c>
      <c r="B28" s="13" t="s">
        <v>6</v>
      </c>
      <c r="C28" s="13" t="s">
        <v>7</v>
      </c>
      <c r="D28" s="14" t="s">
        <v>8</v>
      </c>
      <c r="E28" s="15" t="s">
        <v>9</v>
      </c>
      <c r="F28" s="16" t="s">
        <v>10</v>
      </c>
      <c r="G28" s="14" t="s">
        <v>11</v>
      </c>
      <c r="H28" s="14" t="s">
        <v>12</v>
      </c>
      <c r="I28" s="14" t="s">
        <v>13</v>
      </c>
      <c r="J28" s="14" t="s">
        <v>14</v>
      </c>
      <c r="K28" s="14" t="s">
        <v>15</v>
      </c>
      <c r="L28" s="18" t="s">
        <v>16</v>
      </c>
    </row>
    <row r="29" spans="1:12" s="10" customFormat="1" ht="15.75" x14ac:dyDescent="0.25">
      <c r="A29" s="19">
        <v>1</v>
      </c>
      <c r="B29" s="20" t="s">
        <v>17</v>
      </c>
      <c r="C29" s="21"/>
      <c r="D29" s="22"/>
      <c r="E29" s="23"/>
      <c r="F29" s="24"/>
      <c r="G29" s="24"/>
      <c r="H29" s="24"/>
      <c r="I29" s="24"/>
      <c r="J29" s="24"/>
      <c r="K29" s="24"/>
      <c r="L29" s="25"/>
    </row>
    <row r="30" spans="1:12" s="10" customFormat="1" ht="31.5" x14ac:dyDescent="0.25">
      <c r="A30" s="26">
        <v>1.1000000000000001</v>
      </c>
      <c r="B30" s="21" t="s">
        <v>66</v>
      </c>
      <c r="C30" s="27" t="s">
        <v>18</v>
      </c>
      <c r="D30" s="28">
        <v>1</v>
      </c>
      <c r="E30" s="23">
        <v>61853</v>
      </c>
      <c r="F30" s="24"/>
      <c r="G30" s="24"/>
      <c r="H30" s="24">
        <v>1</v>
      </c>
      <c r="I30" s="24">
        <v>20</v>
      </c>
      <c r="J30" s="29">
        <f t="shared" ref="J30:J45" si="2">G30+F30+(D30*E30)</f>
        <v>61853</v>
      </c>
      <c r="K30" s="29">
        <f t="shared" ref="K30:K39" si="3">J30*I30*H30</f>
        <v>1237060</v>
      </c>
      <c r="L30" s="25"/>
    </row>
    <row r="31" spans="1:12" s="10" customFormat="1" ht="63" x14ac:dyDescent="0.25">
      <c r="A31" s="26">
        <v>1.2</v>
      </c>
      <c r="B31" s="21" t="s">
        <v>78</v>
      </c>
      <c r="C31" s="21" t="s">
        <v>18</v>
      </c>
      <c r="D31" s="28">
        <v>3</v>
      </c>
      <c r="E31" s="23">
        <v>61853</v>
      </c>
      <c r="F31" s="24"/>
      <c r="G31" s="24">
        <f>2000*D31</f>
        <v>6000</v>
      </c>
      <c r="H31" s="24">
        <v>1</v>
      </c>
      <c r="I31" s="24">
        <v>20</v>
      </c>
      <c r="J31" s="29">
        <f t="shared" si="2"/>
        <v>191559</v>
      </c>
      <c r="K31" s="29">
        <f t="shared" si="3"/>
        <v>3831180</v>
      </c>
      <c r="L31" s="25"/>
    </row>
    <row r="32" spans="1:12" s="10" customFormat="1" ht="31.5" x14ac:dyDescent="0.25">
      <c r="A32" s="26">
        <v>1.3</v>
      </c>
      <c r="B32" s="21" t="s">
        <v>77</v>
      </c>
      <c r="C32" s="21" t="s">
        <v>20</v>
      </c>
      <c r="D32" s="28">
        <v>1</v>
      </c>
      <c r="E32" s="23">
        <v>61853</v>
      </c>
      <c r="F32" s="24"/>
      <c r="G32" s="24"/>
      <c r="H32" s="24">
        <v>1</v>
      </c>
      <c r="I32" s="24">
        <v>20</v>
      </c>
      <c r="J32" s="29">
        <f t="shared" si="2"/>
        <v>61853</v>
      </c>
      <c r="K32" s="29">
        <f t="shared" si="3"/>
        <v>1237060</v>
      </c>
      <c r="L32" s="25"/>
    </row>
    <row r="33" spans="1:12" s="10" customFormat="1" ht="15.75" x14ac:dyDescent="0.25">
      <c r="A33" s="19">
        <v>2</v>
      </c>
      <c r="B33" s="20" t="s">
        <v>21</v>
      </c>
      <c r="C33" s="21" t="s">
        <v>22</v>
      </c>
      <c r="D33" s="28">
        <v>2</v>
      </c>
      <c r="E33" s="23">
        <v>61853</v>
      </c>
      <c r="F33" s="24">
        <v>0</v>
      </c>
      <c r="G33" s="24"/>
      <c r="H33" s="24">
        <v>1</v>
      </c>
      <c r="I33" s="24">
        <v>10</v>
      </c>
      <c r="J33" s="29">
        <f t="shared" si="2"/>
        <v>123706</v>
      </c>
      <c r="K33" s="29">
        <f t="shared" si="3"/>
        <v>1237060</v>
      </c>
      <c r="L33" s="25"/>
    </row>
    <row r="34" spans="1:12" s="10" customFormat="1" ht="15.75" x14ac:dyDescent="0.25">
      <c r="A34" s="26"/>
      <c r="B34" s="21"/>
      <c r="C34" s="21" t="s">
        <v>23</v>
      </c>
      <c r="D34" s="28">
        <v>1</v>
      </c>
      <c r="E34" s="23">
        <v>61853</v>
      </c>
      <c r="F34" s="24">
        <v>0</v>
      </c>
      <c r="G34" s="24">
        <v>8000</v>
      </c>
      <c r="H34" s="24">
        <v>1</v>
      </c>
      <c r="I34" s="24">
        <v>10</v>
      </c>
      <c r="J34" s="29">
        <f t="shared" si="2"/>
        <v>69853</v>
      </c>
      <c r="K34" s="29">
        <f t="shared" si="3"/>
        <v>698530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15.7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10</v>
      </c>
      <c r="J42" s="29">
        <f t="shared" si="2"/>
        <v>123706</v>
      </c>
      <c r="K42" s="29">
        <f>J42*I42*H42</f>
        <v>1237060</v>
      </c>
      <c r="L42" s="25"/>
    </row>
    <row r="43" spans="1:12" s="10" customFormat="1" ht="15.75" x14ac:dyDescent="0.25">
      <c r="A43" s="31"/>
      <c r="B43" s="21"/>
      <c r="C43" s="21" t="s">
        <v>23</v>
      </c>
      <c r="D43" s="28">
        <v>1</v>
      </c>
      <c r="E43" s="23">
        <v>61853</v>
      </c>
      <c r="F43" s="24">
        <v>0</v>
      </c>
      <c r="G43" s="24">
        <v>8000</v>
      </c>
      <c r="H43" s="24">
        <v>1</v>
      </c>
      <c r="I43" s="24">
        <v>10</v>
      </c>
      <c r="J43" s="29">
        <f t="shared" si="2"/>
        <v>69853</v>
      </c>
      <c r="K43" s="29">
        <f>J43*I43*H43</f>
        <v>698530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SUM(F29:F42)</f>
        <v>0</v>
      </c>
      <c r="G46" s="35">
        <f>SUM(G29:G45)</f>
        <v>22000</v>
      </c>
      <c r="H46" s="35"/>
      <c r="I46" s="35"/>
      <c r="J46" s="35">
        <f>SUM(J29:J45)</f>
        <v>764236</v>
      </c>
      <c r="K46" s="35">
        <f>SUM(K29:K45)</f>
        <v>10176480</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$K$26</f>
        <v>10176480</v>
      </c>
      <c r="L76" s="46"/>
    </row>
    <row r="77" spans="1:12" s="44" customFormat="1" ht="15.75" x14ac:dyDescent="0.25">
      <c r="A77" s="43"/>
      <c r="B77" s="43"/>
      <c r="C77" s="43"/>
      <c r="D77" s="43"/>
      <c r="E77" s="43"/>
      <c r="F77" s="43"/>
      <c r="G77" s="43"/>
      <c r="H77" s="43"/>
      <c r="I77" s="43"/>
      <c r="J77" s="43"/>
      <c r="K77" s="47">
        <f>$K$46</f>
        <v>10176480</v>
      </c>
      <c r="L77" s="48"/>
    </row>
    <row r="78" spans="1:12" s="44" customFormat="1" ht="15.75" x14ac:dyDescent="0.25">
      <c r="A78" s="43"/>
      <c r="B78" s="43"/>
      <c r="C78" s="43"/>
      <c r="D78" s="43"/>
      <c r="E78" s="43"/>
      <c r="F78" s="43"/>
      <c r="G78" s="43"/>
      <c r="H78" s="43"/>
      <c r="I78" s="43"/>
      <c r="J78" s="43"/>
      <c r="K78" s="47">
        <f>K76-K77</f>
        <v>0</v>
      </c>
      <c r="L78" s="48">
        <f>K78/K76*100%</f>
        <v>0</v>
      </c>
    </row>
    <row r="79" spans="1:12" s="44" customFormat="1" ht="15.75" x14ac:dyDescent="0.25">
      <c r="A79" s="43"/>
      <c r="B79" s="43"/>
      <c r="C79" s="43"/>
      <c r="D79" s="43"/>
      <c r="E79" s="43"/>
      <c r="F79" s="43"/>
      <c r="G79" s="43"/>
      <c r="H79" s="43"/>
      <c r="I79" s="43"/>
      <c r="J79" s="43"/>
      <c r="K79" s="46"/>
      <c r="L79" s="48">
        <f>K77/K76*100%</f>
        <v>1</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7:L27"/>
    <mergeCell ref="B46:C46"/>
    <mergeCell ref="B48:L48"/>
    <mergeCell ref="B5:K5"/>
    <mergeCell ref="B1:K1"/>
    <mergeCell ref="B2:K2"/>
    <mergeCell ref="B3:K3"/>
    <mergeCell ref="B6:K6"/>
    <mergeCell ref="B26:C2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81"/>
  <sheetViews>
    <sheetView zoomScaleNormal="100" zoomScaleSheetLayoutView="90" workbookViewId="0">
      <selection activeCell="A4" sqref="A4:XFD4"/>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8"/>
      <c r="B5" s="59" t="s">
        <v>88</v>
      </c>
      <c r="C5" s="59"/>
      <c r="D5" s="59"/>
      <c r="E5" s="59"/>
      <c r="F5" s="59"/>
      <c r="G5" s="59"/>
      <c r="H5" s="59"/>
      <c r="I5" s="59"/>
      <c r="J5" s="59"/>
      <c r="K5" s="59"/>
      <c r="L5" s="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47.25" x14ac:dyDescent="0.25">
      <c r="A10" s="26">
        <v>1.1000000000000001</v>
      </c>
      <c r="B10" s="21" t="s">
        <v>87</v>
      </c>
      <c r="C10" s="27" t="s">
        <v>18</v>
      </c>
      <c r="D10" s="28">
        <v>1</v>
      </c>
      <c r="E10" s="23">
        <v>61853</v>
      </c>
      <c r="F10" s="24"/>
      <c r="G10" s="24"/>
      <c r="H10" s="24">
        <v>1</v>
      </c>
      <c r="I10" s="24">
        <v>40</v>
      </c>
      <c r="J10" s="29">
        <f t="shared" ref="J10:J22" si="0">G10+F10+(D10*E10)</f>
        <v>61853</v>
      </c>
      <c r="K10" s="29">
        <f t="shared" ref="K10:K20" si="1">J10*I10*H10</f>
        <v>2474120</v>
      </c>
      <c r="L10" s="25"/>
    </row>
    <row r="11" spans="1:12" s="10" customFormat="1" ht="47.25" x14ac:dyDescent="0.25">
      <c r="A11" s="26">
        <v>1.2</v>
      </c>
      <c r="B11" s="21" t="s">
        <v>86</v>
      </c>
      <c r="C11" s="21" t="s">
        <v>18</v>
      </c>
      <c r="D11" s="28">
        <v>1</v>
      </c>
      <c r="E11" s="23">
        <v>61853</v>
      </c>
      <c r="F11" s="24"/>
      <c r="G11" s="24"/>
      <c r="H11" s="24">
        <v>1</v>
      </c>
      <c r="I11" s="24">
        <v>40</v>
      </c>
      <c r="J11" s="29">
        <f t="shared" si="0"/>
        <v>61853</v>
      </c>
      <c r="K11" s="29">
        <f t="shared" si="1"/>
        <v>2474120</v>
      </c>
      <c r="L11" s="25"/>
    </row>
    <row r="12" spans="1:12" s="10" customFormat="1" ht="31.5" x14ac:dyDescent="0.25">
      <c r="A12" s="26">
        <v>1.3</v>
      </c>
      <c r="B12" s="21" t="s">
        <v>85</v>
      </c>
      <c r="C12" s="21" t="s">
        <v>18</v>
      </c>
      <c r="D12" s="28">
        <v>10</v>
      </c>
      <c r="E12" s="23">
        <v>61853</v>
      </c>
      <c r="F12" s="24"/>
      <c r="G12" s="24">
        <f>2000*D12</f>
        <v>20000</v>
      </c>
      <c r="H12" s="24">
        <v>1</v>
      </c>
      <c r="I12" s="24">
        <v>40</v>
      </c>
      <c r="J12" s="29">
        <f t="shared" si="0"/>
        <v>638530</v>
      </c>
      <c r="K12" s="29">
        <f t="shared" si="1"/>
        <v>25541200</v>
      </c>
      <c r="L12" s="25"/>
    </row>
    <row r="13" spans="1:12" s="10" customFormat="1" ht="47.25" x14ac:dyDescent="0.25">
      <c r="A13" s="26">
        <v>1.4</v>
      </c>
      <c r="B13" s="21" t="s">
        <v>84</v>
      </c>
      <c r="C13" s="21" t="s">
        <v>20</v>
      </c>
      <c r="D13" s="28">
        <v>1</v>
      </c>
      <c r="E13" s="23">
        <v>61853</v>
      </c>
      <c r="F13" s="24"/>
      <c r="G13" s="24"/>
      <c r="H13" s="24">
        <v>1</v>
      </c>
      <c r="I13" s="24">
        <v>40</v>
      </c>
      <c r="J13" s="29">
        <f t="shared" si="0"/>
        <v>61853</v>
      </c>
      <c r="K13" s="29">
        <f t="shared" si="1"/>
        <v>2474120</v>
      </c>
      <c r="L13" s="25"/>
    </row>
    <row r="14" spans="1:12" s="10" customFormat="1" ht="15.75" x14ac:dyDescent="0.25">
      <c r="A14" s="19">
        <v>2</v>
      </c>
      <c r="B14" s="20" t="s">
        <v>21</v>
      </c>
      <c r="C14" s="21" t="s">
        <v>22</v>
      </c>
      <c r="D14" s="28">
        <v>2</v>
      </c>
      <c r="E14" s="23">
        <v>61853</v>
      </c>
      <c r="F14" s="24">
        <v>0</v>
      </c>
      <c r="G14" s="24"/>
      <c r="H14" s="24">
        <v>1</v>
      </c>
      <c r="I14" s="24">
        <v>20</v>
      </c>
      <c r="J14" s="29">
        <f t="shared" si="0"/>
        <v>123706</v>
      </c>
      <c r="K14" s="29">
        <f t="shared" si="1"/>
        <v>2474120</v>
      </c>
      <c r="L14" s="25"/>
    </row>
    <row r="15" spans="1:12" s="10" customFormat="1" ht="15.75" x14ac:dyDescent="0.25">
      <c r="A15" s="26"/>
      <c r="B15" s="21"/>
      <c r="C15" s="21" t="s">
        <v>23</v>
      </c>
      <c r="D15" s="28">
        <v>1</v>
      </c>
      <c r="E15" s="23">
        <v>61853</v>
      </c>
      <c r="F15" s="24">
        <v>0</v>
      </c>
      <c r="G15" s="24">
        <v>8000</v>
      </c>
      <c r="H15" s="24">
        <v>1</v>
      </c>
      <c r="I15" s="24">
        <v>20</v>
      </c>
      <c r="J15" s="29">
        <f t="shared" si="0"/>
        <v>69853</v>
      </c>
      <c r="K15" s="29">
        <f t="shared" si="1"/>
        <v>1397060</v>
      </c>
      <c r="L15" s="25" t="s">
        <v>24</v>
      </c>
    </row>
    <row r="16" spans="1:12" s="10" customFormat="1" ht="15.75" x14ac:dyDescent="0.25">
      <c r="A16" s="26"/>
      <c r="B16" s="21"/>
      <c r="C16" s="21" t="s">
        <v>25</v>
      </c>
      <c r="D16" s="28">
        <v>0.5</v>
      </c>
      <c r="E16" s="23">
        <v>61853</v>
      </c>
      <c r="F16" s="24">
        <v>0</v>
      </c>
      <c r="G16" s="24"/>
      <c r="H16" s="24">
        <v>1</v>
      </c>
      <c r="I16" s="24">
        <v>0</v>
      </c>
      <c r="J16" s="29">
        <f t="shared" si="0"/>
        <v>30926.5</v>
      </c>
      <c r="K16" s="29">
        <f t="shared" si="1"/>
        <v>0</v>
      </c>
      <c r="L16" s="25"/>
    </row>
    <row r="17" spans="1:12" s="10" customFormat="1" ht="31.5" x14ac:dyDescent="0.25">
      <c r="A17" s="19">
        <v>3</v>
      </c>
      <c r="B17" s="20" t="s">
        <v>26</v>
      </c>
      <c r="C17" s="21"/>
      <c r="D17" s="28">
        <v>0</v>
      </c>
      <c r="E17" s="23">
        <v>61853</v>
      </c>
      <c r="F17" s="24">
        <v>0</v>
      </c>
      <c r="G17" s="24"/>
      <c r="H17" s="24">
        <v>1</v>
      </c>
      <c r="I17" s="24">
        <v>0</v>
      </c>
      <c r="J17" s="29">
        <f t="shared" si="0"/>
        <v>0</v>
      </c>
      <c r="K17" s="29">
        <f t="shared" si="1"/>
        <v>0</v>
      </c>
      <c r="L17" s="25"/>
    </row>
    <row r="18" spans="1:12" s="10" customFormat="1" ht="15.75" x14ac:dyDescent="0.25">
      <c r="A18" s="30" t="s">
        <v>27</v>
      </c>
      <c r="B18" s="21" t="s">
        <v>28</v>
      </c>
      <c r="C18" s="21"/>
      <c r="D18" s="28">
        <v>0</v>
      </c>
      <c r="E18" s="23">
        <v>61853</v>
      </c>
      <c r="F18" s="24">
        <v>0</v>
      </c>
      <c r="G18" s="24"/>
      <c r="H18" s="24">
        <v>1</v>
      </c>
      <c r="I18" s="24">
        <v>0</v>
      </c>
      <c r="J18" s="29">
        <f t="shared" si="0"/>
        <v>0</v>
      </c>
      <c r="K18" s="29">
        <f t="shared" si="1"/>
        <v>0</v>
      </c>
      <c r="L18" s="25"/>
    </row>
    <row r="19" spans="1:12" s="10" customFormat="1" ht="15.75" x14ac:dyDescent="0.25">
      <c r="A19" s="30" t="s">
        <v>29</v>
      </c>
      <c r="B19" s="21" t="s">
        <v>30</v>
      </c>
      <c r="C19" s="21"/>
      <c r="D19" s="28">
        <v>0</v>
      </c>
      <c r="E19" s="23">
        <v>61853</v>
      </c>
      <c r="F19" s="24">
        <v>0</v>
      </c>
      <c r="G19" s="24"/>
      <c r="H19" s="24">
        <v>1</v>
      </c>
      <c r="I19" s="24">
        <v>0</v>
      </c>
      <c r="J19" s="29">
        <f t="shared" si="0"/>
        <v>0</v>
      </c>
      <c r="K19" s="29">
        <f t="shared" si="1"/>
        <v>0</v>
      </c>
      <c r="L19" s="25"/>
    </row>
    <row r="20" spans="1:12" s="10" customFormat="1" ht="15.75" x14ac:dyDescent="0.25">
      <c r="A20" s="30" t="s">
        <v>31</v>
      </c>
      <c r="B20" s="21" t="s">
        <v>32</v>
      </c>
      <c r="C20" s="21"/>
      <c r="D20" s="28">
        <v>0</v>
      </c>
      <c r="E20" s="23">
        <v>61853</v>
      </c>
      <c r="F20" s="24">
        <v>0</v>
      </c>
      <c r="G20" s="24"/>
      <c r="H20" s="24">
        <v>1</v>
      </c>
      <c r="I20" s="24">
        <v>0</v>
      </c>
      <c r="J20" s="29">
        <f t="shared" si="0"/>
        <v>0</v>
      </c>
      <c r="K20" s="29">
        <f t="shared" si="1"/>
        <v>0</v>
      </c>
      <c r="L20" s="25"/>
    </row>
    <row r="21" spans="1:12" s="10" customFormat="1" ht="63" x14ac:dyDescent="0.25">
      <c r="A21" s="26">
        <v>4</v>
      </c>
      <c r="B21" s="21" t="s">
        <v>33</v>
      </c>
      <c r="C21" s="21"/>
      <c r="D21" s="28"/>
      <c r="E21" s="23">
        <v>61853</v>
      </c>
      <c r="F21" s="24"/>
      <c r="G21" s="24"/>
      <c r="H21" s="24">
        <v>1</v>
      </c>
      <c r="I21" s="24">
        <v>0</v>
      </c>
      <c r="J21" s="29">
        <f t="shared" si="0"/>
        <v>0</v>
      </c>
      <c r="K21" s="29"/>
      <c r="L21" s="25"/>
    </row>
    <row r="22" spans="1:12" s="10" customFormat="1" ht="31.5" x14ac:dyDescent="0.25">
      <c r="A22" s="26">
        <v>5</v>
      </c>
      <c r="B22" s="21" t="s">
        <v>34</v>
      </c>
      <c r="C22" s="21"/>
      <c r="D22" s="28">
        <v>0</v>
      </c>
      <c r="E22" s="23">
        <v>61853</v>
      </c>
      <c r="F22" s="24">
        <v>0</v>
      </c>
      <c r="G22" s="24"/>
      <c r="H22" s="24">
        <v>1</v>
      </c>
      <c r="I22" s="24">
        <v>0</v>
      </c>
      <c r="J22" s="29">
        <f t="shared" si="0"/>
        <v>0</v>
      </c>
      <c r="K22" s="29">
        <f>J22*I22*H22</f>
        <v>0</v>
      </c>
      <c r="L22" s="25"/>
    </row>
    <row r="23" spans="1:12" s="10" customFormat="1" ht="15.75" x14ac:dyDescent="0.25">
      <c r="A23" s="26">
        <v>6</v>
      </c>
      <c r="B23" s="20" t="s">
        <v>35</v>
      </c>
      <c r="C23" s="21" t="s">
        <v>22</v>
      </c>
      <c r="D23" s="28">
        <v>2</v>
      </c>
      <c r="E23" s="23">
        <v>61853</v>
      </c>
      <c r="F23" s="24">
        <v>0</v>
      </c>
      <c r="G23" s="24"/>
      <c r="H23" s="24">
        <v>1</v>
      </c>
      <c r="I23" s="24">
        <v>20</v>
      </c>
      <c r="J23" s="29">
        <f>F23+G23+(E23*D23)</f>
        <v>123706</v>
      </c>
      <c r="K23" s="29">
        <f>J23*I23*H23</f>
        <v>2474120</v>
      </c>
      <c r="L23" s="25"/>
    </row>
    <row r="24" spans="1:12" s="10" customFormat="1" ht="15.75" x14ac:dyDescent="0.25">
      <c r="A24" s="31"/>
      <c r="B24" s="21"/>
      <c r="C24" s="21" t="s">
        <v>23</v>
      </c>
      <c r="D24" s="28">
        <v>1</v>
      </c>
      <c r="E24" s="23">
        <v>61853</v>
      </c>
      <c r="F24" s="24">
        <v>0</v>
      </c>
      <c r="G24" s="24">
        <v>8000</v>
      </c>
      <c r="H24" s="24">
        <v>1</v>
      </c>
      <c r="I24" s="24">
        <v>20</v>
      </c>
      <c r="J24" s="29">
        <f>G24+F24+(E24*D24)</f>
        <v>69853</v>
      </c>
      <c r="K24" s="29">
        <f>J24*I24*H24</f>
        <v>1397060</v>
      </c>
      <c r="L24" s="25" t="s">
        <v>24</v>
      </c>
    </row>
    <row r="25" spans="1:12" s="10" customFormat="1" ht="15.75" x14ac:dyDescent="0.25">
      <c r="A25" s="31"/>
      <c r="B25" s="21"/>
      <c r="C25" s="21" t="s">
        <v>25</v>
      </c>
      <c r="D25" s="28">
        <v>0.5</v>
      </c>
      <c r="E25" s="23">
        <v>61853</v>
      </c>
      <c r="F25" s="24">
        <v>0</v>
      </c>
      <c r="G25" s="24"/>
      <c r="H25" s="24">
        <v>1</v>
      </c>
      <c r="I25" s="24">
        <v>0</v>
      </c>
      <c r="J25" s="29">
        <f>G25+F25+(D25*E25)</f>
        <v>30926.5</v>
      </c>
      <c r="K25" s="29">
        <f>J25*I25*H25</f>
        <v>0</v>
      </c>
      <c r="L25" s="25"/>
    </row>
    <row r="26" spans="1:12" s="10" customFormat="1" ht="15.75" x14ac:dyDescent="0.25">
      <c r="A26" s="32"/>
      <c r="B26" s="21"/>
      <c r="C26" s="21" t="s">
        <v>36</v>
      </c>
      <c r="D26" s="28">
        <v>0</v>
      </c>
      <c r="E26" s="23">
        <v>61853</v>
      </c>
      <c r="F26" s="24">
        <v>0</v>
      </c>
      <c r="G26" s="24"/>
      <c r="H26" s="24">
        <v>1</v>
      </c>
      <c r="I26" s="24">
        <v>0</v>
      </c>
      <c r="J26" s="29">
        <f>G26+F26+(D26*E26)</f>
        <v>0</v>
      </c>
      <c r="K26" s="29">
        <f>J26*I26*H26</f>
        <v>0</v>
      </c>
      <c r="L26" s="25"/>
    </row>
    <row r="27" spans="1:12" s="10" customFormat="1" ht="16.5" thickBot="1" x14ac:dyDescent="0.3">
      <c r="A27" s="33"/>
      <c r="B27" s="56" t="s">
        <v>37</v>
      </c>
      <c r="C27" s="57"/>
      <c r="D27" s="34"/>
      <c r="E27" s="35"/>
      <c r="F27" s="35">
        <f>SUM(F9:F26)</f>
        <v>0</v>
      </c>
      <c r="G27" s="35">
        <f>SUM(G9:G26)</f>
        <v>36000</v>
      </c>
      <c r="H27" s="35"/>
      <c r="I27" s="35"/>
      <c r="J27" s="35">
        <f>SUM(J9:J26)</f>
        <v>1273060</v>
      </c>
      <c r="K27" s="35">
        <f>SUM(K9:K26)</f>
        <v>40705920</v>
      </c>
      <c r="L27" s="36"/>
    </row>
    <row r="28" spans="1:12" s="10" customFormat="1" ht="16.5" thickBot="1" x14ac:dyDescent="0.3">
      <c r="A28" s="37" t="s">
        <v>38</v>
      </c>
      <c r="B28" s="58" t="s">
        <v>39</v>
      </c>
      <c r="C28" s="58"/>
      <c r="D28" s="58"/>
      <c r="E28" s="58"/>
      <c r="F28" s="58"/>
      <c r="G28" s="58"/>
      <c r="H28" s="58"/>
      <c r="I28" s="58"/>
      <c r="J28" s="58"/>
      <c r="K28" s="58"/>
      <c r="L28" s="58"/>
    </row>
    <row r="29" spans="1:12" s="10" customFormat="1" ht="110.25" x14ac:dyDescent="0.25">
      <c r="A29" s="12" t="s">
        <v>5</v>
      </c>
      <c r="B29" s="13" t="s">
        <v>6</v>
      </c>
      <c r="C29" s="13" t="s">
        <v>7</v>
      </c>
      <c r="D29" s="14" t="s">
        <v>8</v>
      </c>
      <c r="E29" s="15" t="s">
        <v>9</v>
      </c>
      <c r="F29" s="16" t="s">
        <v>10</v>
      </c>
      <c r="G29" s="14" t="s">
        <v>11</v>
      </c>
      <c r="H29" s="14" t="s">
        <v>12</v>
      </c>
      <c r="I29" s="14" t="s">
        <v>13</v>
      </c>
      <c r="J29" s="14" t="s">
        <v>14</v>
      </c>
      <c r="K29" s="14" t="s">
        <v>15</v>
      </c>
      <c r="L29" s="18" t="s">
        <v>16</v>
      </c>
    </row>
    <row r="30" spans="1:12" s="10" customFormat="1" ht="15.75" x14ac:dyDescent="0.25">
      <c r="A30" s="19">
        <v>1</v>
      </c>
      <c r="B30" s="20" t="s">
        <v>17</v>
      </c>
      <c r="C30" s="21"/>
      <c r="D30" s="22"/>
      <c r="E30" s="23"/>
      <c r="F30" s="24"/>
      <c r="G30" s="24"/>
      <c r="H30" s="24"/>
      <c r="I30" s="24"/>
      <c r="J30" s="24"/>
      <c r="K30" s="24"/>
      <c r="L30" s="25"/>
    </row>
    <row r="31" spans="1:12" s="10" customFormat="1" ht="47.25" x14ac:dyDescent="0.25">
      <c r="A31" s="26">
        <v>1.1000000000000001</v>
      </c>
      <c r="B31" s="21" t="s">
        <v>83</v>
      </c>
      <c r="C31" s="27" t="s">
        <v>18</v>
      </c>
      <c r="D31" s="28">
        <v>10</v>
      </c>
      <c r="E31" s="23">
        <v>61853</v>
      </c>
      <c r="F31" s="24"/>
      <c r="G31" s="24">
        <f>2000*D31</f>
        <v>20000</v>
      </c>
      <c r="H31" s="24">
        <v>1</v>
      </c>
      <c r="I31" s="24">
        <v>40</v>
      </c>
      <c r="J31" s="29">
        <f t="shared" ref="J31:J45" si="2">G31+F31+(D31*E31)</f>
        <v>638530</v>
      </c>
      <c r="K31" s="29">
        <f t="shared" ref="K31:K39" si="3">J31*I31*H31</f>
        <v>25541200</v>
      </c>
      <c r="L31" s="25"/>
    </row>
    <row r="32" spans="1:12" s="10" customFormat="1" ht="47.25" x14ac:dyDescent="0.25">
      <c r="A32" s="26">
        <v>1.2</v>
      </c>
      <c r="B32" s="21" t="s">
        <v>82</v>
      </c>
      <c r="C32" s="21" t="s">
        <v>18</v>
      </c>
      <c r="D32" s="28">
        <v>1</v>
      </c>
      <c r="E32" s="23">
        <v>61853</v>
      </c>
      <c r="F32" s="24"/>
      <c r="G32" s="24"/>
      <c r="H32" s="24">
        <v>1</v>
      </c>
      <c r="I32" s="24">
        <v>40</v>
      </c>
      <c r="J32" s="29">
        <f t="shared" si="2"/>
        <v>61853</v>
      </c>
      <c r="K32" s="29">
        <f t="shared" si="3"/>
        <v>2474120</v>
      </c>
      <c r="L32" s="25"/>
    </row>
    <row r="33" spans="1:12" s="10" customFormat="1" ht="15.75" x14ac:dyDescent="0.25">
      <c r="A33" s="19">
        <v>2</v>
      </c>
      <c r="B33" s="20" t="s">
        <v>21</v>
      </c>
      <c r="C33" s="21" t="s">
        <v>22</v>
      </c>
      <c r="D33" s="28">
        <v>2</v>
      </c>
      <c r="E33" s="23">
        <v>61853</v>
      </c>
      <c r="F33" s="24">
        <v>0</v>
      </c>
      <c r="G33" s="24"/>
      <c r="H33" s="24">
        <v>1</v>
      </c>
      <c r="I33" s="24">
        <v>20</v>
      </c>
      <c r="J33" s="29">
        <f t="shared" si="2"/>
        <v>123706</v>
      </c>
      <c r="K33" s="29">
        <f t="shared" si="3"/>
        <v>2474120</v>
      </c>
      <c r="L33" s="25"/>
    </row>
    <row r="34" spans="1:12" s="10" customFormat="1" ht="15.75" x14ac:dyDescent="0.25">
      <c r="A34" s="26"/>
      <c r="B34" s="21"/>
      <c r="C34" s="21" t="s">
        <v>23</v>
      </c>
      <c r="D34" s="28">
        <v>1</v>
      </c>
      <c r="E34" s="23">
        <v>61853</v>
      </c>
      <c r="F34" s="24">
        <v>0</v>
      </c>
      <c r="G34" s="24">
        <v>8000</v>
      </c>
      <c r="H34" s="24">
        <v>1</v>
      </c>
      <c r="I34" s="24">
        <v>20</v>
      </c>
      <c r="J34" s="29">
        <f t="shared" si="2"/>
        <v>69853</v>
      </c>
      <c r="K34" s="29">
        <f t="shared" si="3"/>
        <v>1397060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31.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20</v>
      </c>
      <c r="J42" s="29">
        <f t="shared" si="2"/>
        <v>123706</v>
      </c>
      <c r="K42" s="29">
        <f>J42*I42*H42</f>
        <v>2474120</v>
      </c>
      <c r="L42" s="25"/>
    </row>
    <row r="43" spans="1:12" s="10" customFormat="1" ht="15.75" x14ac:dyDescent="0.25">
      <c r="A43" s="31"/>
      <c r="B43" s="21"/>
      <c r="C43" s="21" t="s">
        <v>23</v>
      </c>
      <c r="D43" s="28">
        <v>1</v>
      </c>
      <c r="E43" s="23">
        <v>61853</v>
      </c>
      <c r="F43" s="24">
        <v>0</v>
      </c>
      <c r="G43" s="24">
        <v>8000</v>
      </c>
      <c r="H43" s="24">
        <v>1</v>
      </c>
      <c r="I43" s="24">
        <v>20</v>
      </c>
      <c r="J43" s="29">
        <f t="shared" si="2"/>
        <v>69853</v>
      </c>
      <c r="K43" s="29">
        <f>J43*I43*H43</f>
        <v>1397060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SUM(F30:F45)</f>
        <v>0</v>
      </c>
      <c r="G46" s="35">
        <f>SUM(G30:G45)</f>
        <v>36000</v>
      </c>
      <c r="H46" s="35"/>
      <c r="I46" s="35"/>
      <c r="J46" s="35">
        <f>SUM(J30:J45)</f>
        <v>1149354</v>
      </c>
      <c r="K46" s="35">
        <f>SUM(K30:K45)</f>
        <v>35757680</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$K$27</f>
        <v>40705920</v>
      </c>
      <c r="L76" s="46"/>
    </row>
    <row r="77" spans="1:12" s="44" customFormat="1" ht="15.75" x14ac:dyDescent="0.25">
      <c r="A77" s="43"/>
      <c r="B77" s="43"/>
      <c r="C77" s="43"/>
      <c r="D77" s="43"/>
      <c r="E77" s="43"/>
      <c r="F77" s="43"/>
      <c r="G77" s="43"/>
      <c r="H77" s="43"/>
      <c r="I77" s="43"/>
      <c r="J77" s="43"/>
      <c r="K77" s="47">
        <f>$K$46</f>
        <v>35757680</v>
      </c>
      <c r="L77" s="48"/>
    </row>
    <row r="78" spans="1:12" s="44" customFormat="1" ht="15.75" x14ac:dyDescent="0.25">
      <c r="A78" s="43"/>
      <c r="B78" s="43"/>
      <c r="C78" s="43"/>
      <c r="D78" s="43"/>
      <c r="E78" s="43"/>
      <c r="F78" s="43"/>
      <c r="G78" s="43"/>
      <c r="H78" s="43"/>
      <c r="I78" s="43"/>
      <c r="J78" s="43"/>
      <c r="K78" s="47">
        <f>K76-K77</f>
        <v>4948240</v>
      </c>
      <c r="L78" s="48">
        <f>K78/K76*100%</f>
        <v>0.12156069682247693</v>
      </c>
    </row>
    <row r="79" spans="1:12" s="44" customFormat="1" ht="15.75" x14ac:dyDescent="0.25">
      <c r="A79" s="43"/>
      <c r="B79" s="43"/>
      <c r="C79" s="43"/>
      <c r="D79" s="43"/>
      <c r="E79" s="43"/>
      <c r="F79" s="43"/>
      <c r="G79" s="43"/>
      <c r="H79" s="43"/>
      <c r="I79" s="43"/>
      <c r="J79" s="43"/>
      <c r="K79" s="46"/>
      <c r="L79" s="48">
        <f>K77/K76*100%</f>
        <v>0.87843930317752306</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8:L28"/>
    <mergeCell ref="B46:C46"/>
    <mergeCell ref="B48:L48"/>
    <mergeCell ref="B5:K5"/>
    <mergeCell ref="B1:K1"/>
    <mergeCell ref="B2:K2"/>
    <mergeCell ref="B3:K3"/>
    <mergeCell ref="B6:K6"/>
    <mergeCell ref="B27:C27"/>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1"/>
  <sheetViews>
    <sheetView topLeftCell="A38" zoomScaleNormal="100" zoomScaleSheetLayoutView="90" workbookViewId="0">
      <selection activeCell="M47" sqref="M47"/>
    </sheetView>
  </sheetViews>
  <sheetFormatPr defaultRowHeight="15" x14ac:dyDescent="0.25"/>
  <cols>
    <col min="1" max="1" width="6.85546875" style="1" customWidth="1"/>
    <col min="2" max="2" width="20.28515625" style="2" customWidth="1"/>
    <col min="3" max="3" width="23.140625" style="2" customWidth="1"/>
    <col min="4" max="4" width="7.42578125" style="5" customWidth="1"/>
    <col min="5" max="5" width="8.140625" style="6" customWidth="1"/>
    <col min="6" max="6" width="9" style="2" customWidth="1"/>
    <col min="7" max="7" width="10.42578125" style="2" customWidth="1"/>
    <col min="8" max="8" width="7.42578125" style="2" customWidth="1"/>
    <col min="9" max="9" width="8" style="2" customWidth="1"/>
    <col min="10" max="10" width="10.140625" style="2" customWidth="1"/>
    <col min="11" max="11" width="13" style="2" customWidth="1"/>
    <col min="12" max="12" width="18.5703125" style="2" customWidth="1"/>
    <col min="13" max="256" width="9.140625" style="3"/>
    <col min="257" max="257" width="6.85546875" style="3" customWidth="1"/>
    <col min="258" max="258" width="20.28515625" style="3" customWidth="1"/>
    <col min="259" max="259" width="23.140625" style="3" customWidth="1"/>
    <col min="260" max="260" width="7.42578125" style="3" customWidth="1"/>
    <col min="261" max="261" width="8.140625" style="3" customWidth="1"/>
    <col min="262" max="262" width="9" style="3" customWidth="1"/>
    <col min="263" max="263" width="10.42578125" style="3" customWidth="1"/>
    <col min="264" max="264" width="7.42578125" style="3" customWidth="1"/>
    <col min="265" max="265" width="8" style="3" customWidth="1"/>
    <col min="266" max="266" width="10.140625" style="3" customWidth="1"/>
    <col min="267" max="267" width="13" style="3" customWidth="1"/>
    <col min="268" max="268" width="18.5703125" style="3" customWidth="1"/>
    <col min="269" max="512" width="9.140625" style="3"/>
    <col min="513" max="513" width="6.85546875" style="3" customWidth="1"/>
    <col min="514" max="514" width="20.28515625" style="3" customWidth="1"/>
    <col min="515" max="515" width="23.140625" style="3" customWidth="1"/>
    <col min="516" max="516" width="7.42578125" style="3" customWidth="1"/>
    <col min="517" max="517" width="8.140625" style="3" customWidth="1"/>
    <col min="518" max="518" width="9" style="3" customWidth="1"/>
    <col min="519" max="519" width="10.42578125" style="3" customWidth="1"/>
    <col min="520" max="520" width="7.42578125" style="3" customWidth="1"/>
    <col min="521" max="521" width="8" style="3" customWidth="1"/>
    <col min="522" max="522" width="10.140625" style="3" customWidth="1"/>
    <col min="523" max="523" width="13" style="3" customWidth="1"/>
    <col min="524" max="524" width="18.5703125" style="3" customWidth="1"/>
    <col min="525" max="768" width="9.140625" style="3"/>
    <col min="769" max="769" width="6.85546875" style="3" customWidth="1"/>
    <col min="770" max="770" width="20.28515625" style="3" customWidth="1"/>
    <col min="771" max="771" width="23.140625" style="3" customWidth="1"/>
    <col min="772" max="772" width="7.42578125" style="3" customWidth="1"/>
    <col min="773" max="773" width="8.140625" style="3" customWidth="1"/>
    <col min="774" max="774" width="9" style="3" customWidth="1"/>
    <col min="775" max="775" width="10.42578125" style="3" customWidth="1"/>
    <col min="776" max="776" width="7.42578125" style="3" customWidth="1"/>
    <col min="777" max="777" width="8" style="3" customWidth="1"/>
    <col min="778" max="778" width="10.140625" style="3" customWidth="1"/>
    <col min="779" max="779" width="13" style="3" customWidth="1"/>
    <col min="780" max="780" width="18.5703125" style="3" customWidth="1"/>
    <col min="781" max="1024" width="9.140625" style="3"/>
    <col min="1025" max="1025" width="6.85546875" style="3" customWidth="1"/>
    <col min="1026" max="1026" width="20.28515625" style="3" customWidth="1"/>
    <col min="1027" max="1027" width="23.140625" style="3" customWidth="1"/>
    <col min="1028" max="1028" width="7.42578125" style="3" customWidth="1"/>
    <col min="1029" max="1029" width="8.140625" style="3" customWidth="1"/>
    <col min="1030" max="1030" width="9" style="3" customWidth="1"/>
    <col min="1031" max="1031" width="10.42578125" style="3" customWidth="1"/>
    <col min="1032" max="1032" width="7.42578125" style="3" customWidth="1"/>
    <col min="1033" max="1033" width="8" style="3" customWidth="1"/>
    <col min="1034" max="1034" width="10.140625" style="3" customWidth="1"/>
    <col min="1035" max="1035" width="13" style="3" customWidth="1"/>
    <col min="1036" max="1036" width="18.5703125" style="3" customWidth="1"/>
    <col min="1037" max="1280" width="9.140625" style="3"/>
    <col min="1281" max="1281" width="6.85546875" style="3" customWidth="1"/>
    <col min="1282" max="1282" width="20.28515625" style="3" customWidth="1"/>
    <col min="1283" max="1283" width="23.140625" style="3" customWidth="1"/>
    <col min="1284" max="1284" width="7.42578125" style="3" customWidth="1"/>
    <col min="1285" max="1285" width="8.140625" style="3" customWidth="1"/>
    <col min="1286" max="1286" width="9" style="3" customWidth="1"/>
    <col min="1287" max="1287" width="10.42578125" style="3" customWidth="1"/>
    <col min="1288" max="1288" width="7.42578125" style="3" customWidth="1"/>
    <col min="1289" max="1289" width="8" style="3" customWidth="1"/>
    <col min="1290" max="1290" width="10.140625" style="3" customWidth="1"/>
    <col min="1291" max="1291" width="13" style="3" customWidth="1"/>
    <col min="1292" max="1292" width="18.5703125" style="3" customWidth="1"/>
    <col min="1293" max="1536" width="9.140625" style="3"/>
    <col min="1537" max="1537" width="6.85546875" style="3" customWidth="1"/>
    <col min="1538" max="1538" width="20.28515625" style="3" customWidth="1"/>
    <col min="1539" max="1539" width="23.140625" style="3" customWidth="1"/>
    <col min="1540" max="1540" width="7.42578125" style="3" customWidth="1"/>
    <col min="1541" max="1541" width="8.140625" style="3" customWidth="1"/>
    <col min="1542" max="1542" width="9" style="3" customWidth="1"/>
    <col min="1543" max="1543" width="10.42578125" style="3" customWidth="1"/>
    <col min="1544" max="1544" width="7.42578125" style="3" customWidth="1"/>
    <col min="1545" max="1545" width="8" style="3" customWidth="1"/>
    <col min="1546" max="1546" width="10.140625" style="3" customWidth="1"/>
    <col min="1547" max="1547" width="13" style="3" customWidth="1"/>
    <col min="1548" max="1548" width="18.5703125" style="3" customWidth="1"/>
    <col min="1549" max="1792" width="9.140625" style="3"/>
    <col min="1793" max="1793" width="6.85546875" style="3" customWidth="1"/>
    <col min="1794" max="1794" width="20.28515625" style="3" customWidth="1"/>
    <col min="1795" max="1795" width="23.140625" style="3" customWidth="1"/>
    <col min="1796" max="1796" width="7.42578125" style="3" customWidth="1"/>
    <col min="1797" max="1797" width="8.140625" style="3" customWidth="1"/>
    <col min="1798" max="1798" width="9" style="3" customWidth="1"/>
    <col min="1799" max="1799" width="10.42578125" style="3" customWidth="1"/>
    <col min="1800" max="1800" width="7.42578125" style="3" customWidth="1"/>
    <col min="1801" max="1801" width="8" style="3" customWidth="1"/>
    <col min="1802" max="1802" width="10.140625" style="3" customWidth="1"/>
    <col min="1803" max="1803" width="13" style="3" customWidth="1"/>
    <col min="1804" max="1804" width="18.5703125" style="3" customWidth="1"/>
    <col min="1805" max="2048" width="9.140625" style="3"/>
    <col min="2049" max="2049" width="6.85546875" style="3" customWidth="1"/>
    <col min="2050" max="2050" width="20.28515625" style="3" customWidth="1"/>
    <col min="2051" max="2051" width="23.140625" style="3" customWidth="1"/>
    <col min="2052" max="2052" width="7.42578125" style="3" customWidth="1"/>
    <col min="2053" max="2053" width="8.140625" style="3" customWidth="1"/>
    <col min="2054" max="2054" width="9" style="3" customWidth="1"/>
    <col min="2055" max="2055" width="10.42578125" style="3" customWidth="1"/>
    <col min="2056" max="2056" width="7.42578125" style="3" customWidth="1"/>
    <col min="2057" max="2057" width="8" style="3" customWidth="1"/>
    <col min="2058" max="2058" width="10.140625" style="3" customWidth="1"/>
    <col min="2059" max="2059" width="13" style="3" customWidth="1"/>
    <col min="2060" max="2060" width="18.5703125" style="3" customWidth="1"/>
    <col min="2061" max="2304" width="9.140625" style="3"/>
    <col min="2305" max="2305" width="6.85546875" style="3" customWidth="1"/>
    <col min="2306" max="2306" width="20.28515625" style="3" customWidth="1"/>
    <col min="2307" max="2307" width="23.140625" style="3" customWidth="1"/>
    <col min="2308" max="2308" width="7.42578125" style="3" customWidth="1"/>
    <col min="2309" max="2309" width="8.140625" style="3" customWidth="1"/>
    <col min="2310" max="2310" width="9" style="3" customWidth="1"/>
    <col min="2311" max="2311" width="10.42578125" style="3" customWidth="1"/>
    <col min="2312" max="2312" width="7.42578125" style="3" customWidth="1"/>
    <col min="2313" max="2313" width="8" style="3" customWidth="1"/>
    <col min="2314" max="2314" width="10.140625" style="3" customWidth="1"/>
    <col min="2315" max="2315" width="13" style="3" customWidth="1"/>
    <col min="2316" max="2316" width="18.5703125" style="3" customWidth="1"/>
    <col min="2317" max="2560" width="9.140625" style="3"/>
    <col min="2561" max="2561" width="6.85546875" style="3" customWidth="1"/>
    <col min="2562" max="2562" width="20.28515625" style="3" customWidth="1"/>
    <col min="2563" max="2563" width="23.140625" style="3" customWidth="1"/>
    <col min="2564" max="2564" width="7.42578125" style="3" customWidth="1"/>
    <col min="2565" max="2565" width="8.140625" style="3" customWidth="1"/>
    <col min="2566" max="2566" width="9" style="3" customWidth="1"/>
    <col min="2567" max="2567" width="10.42578125" style="3" customWidth="1"/>
    <col min="2568" max="2568" width="7.42578125" style="3" customWidth="1"/>
    <col min="2569" max="2569" width="8" style="3" customWidth="1"/>
    <col min="2570" max="2570" width="10.140625" style="3" customWidth="1"/>
    <col min="2571" max="2571" width="13" style="3" customWidth="1"/>
    <col min="2572" max="2572" width="18.5703125" style="3" customWidth="1"/>
    <col min="2573" max="2816" width="9.140625" style="3"/>
    <col min="2817" max="2817" width="6.85546875" style="3" customWidth="1"/>
    <col min="2818" max="2818" width="20.28515625" style="3" customWidth="1"/>
    <col min="2819" max="2819" width="23.140625" style="3" customWidth="1"/>
    <col min="2820" max="2820" width="7.42578125" style="3" customWidth="1"/>
    <col min="2821" max="2821" width="8.140625" style="3" customWidth="1"/>
    <col min="2822" max="2822" width="9" style="3" customWidth="1"/>
    <col min="2823" max="2823" width="10.42578125" style="3" customWidth="1"/>
    <col min="2824" max="2824" width="7.42578125" style="3" customWidth="1"/>
    <col min="2825" max="2825" width="8" style="3" customWidth="1"/>
    <col min="2826" max="2826" width="10.140625" style="3" customWidth="1"/>
    <col min="2827" max="2827" width="13" style="3" customWidth="1"/>
    <col min="2828" max="2828" width="18.5703125" style="3" customWidth="1"/>
    <col min="2829" max="3072" width="9.140625" style="3"/>
    <col min="3073" max="3073" width="6.85546875" style="3" customWidth="1"/>
    <col min="3074" max="3074" width="20.28515625" style="3" customWidth="1"/>
    <col min="3075" max="3075" width="23.140625" style="3" customWidth="1"/>
    <col min="3076" max="3076" width="7.42578125" style="3" customWidth="1"/>
    <col min="3077" max="3077" width="8.140625" style="3" customWidth="1"/>
    <col min="3078" max="3078" width="9" style="3" customWidth="1"/>
    <col min="3079" max="3079" width="10.42578125" style="3" customWidth="1"/>
    <col min="3080" max="3080" width="7.42578125" style="3" customWidth="1"/>
    <col min="3081" max="3081" width="8" style="3" customWidth="1"/>
    <col min="3082" max="3082" width="10.140625" style="3" customWidth="1"/>
    <col min="3083" max="3083" width="13" style="3" customWidth="1"/>
    <col min="3084" max="3084" width="18.5703125" style="3" customWidth="1"/>
    <col min="3085" max="3328" width="9.140625" style="3"/>
    <col min="3329" max="3329" width="6.85546875" style="3" customWidth="1"/>
    <col min="3330" max="3330" width="20.28515625" style="3" customWidth="1"/>
    <col min="3331" max="3331" width="23.140625" style="3" customWidth="1"/>
    <col min="3332" max="3332" width="7.42578125" style="3" customWidth="1"/>
    <col min="3333" max="3333" width="8.140625" style="3" customWidth="1"/>
    <col min="3334" max="3334" width="9" style="3" customWidth="1"/>
    <col min="3335" max="3335" width="10.42578125" style="3" customWidth="1"/>
    <col min="3336" max="3336" width="7.42578125" style="3" customWidth="1"/>
    <col min="3337" max="3337" width="8" style="3" customWidth="1"/>
    <col min="3338" max="3338" width="10.140625" style="3" customWidth="1"/>
    <col min="3339" max="3339" width="13" style="3" customWidth="1"/>
    <col min="3340" max="3340" width="18.5703125" style="3" customWidth="1"/>
    <col min="3341" max="3584" width="9.140625" style="3"/>
    <col min="3585" max="3585" width="6.85546875" style="3" customWidth="1"/>
    <col min="3586" max="3586" width="20.28515625" style="3" customWidth="1"/>
    <col min="3587" max="3587" width="23.140625" style="3" customWidth="1"/>
    <col min="3588" max="3588" width="7.42578125" style="3" customWidth="1"/>
    <col min="3589" max="3589" width="8.140625" style="3" customWidth="1"/>
    <col min="3590" max="3590" width="9" style="3" customWidth="1"/>
    <col min="3591" max="3591" width="10.42578125" style="3" customWidth="1"/>
    <col min="3592" max="3592" width="7.42578125" style="3" customWidth="1"/>
    <col min="3593" max="3593" width="8" style="3" customWidth="1"/>
    <col min="3594" max="3594" width="10.140625" style="3" customWidth="1"/>
    <col min="3595" max="3595" width="13" style="3" customWidth="1"/>
    <col min="3596" max="3596" width="18.5703125" style="3" customWidth="1"/>
    <col min="3597" max="3840" width="9.140625" style="3"/>
    <col min="3841" max="3841" width="6.85546875" style="3" customWidth="1"/>
    <col min="3842" max="3842" width="20.28515625" style="3" customWidth="1"/>
    <col min="3843" max="3843" width="23.140625" style="3" customWidth="1"/>
    <col min="3844" max="3844" width="7.42578125" style="3" customWidth="1"/>
    <col min="3845" max="3845" width="8.140625" style="3" customWidth="1"/>
    <col min="3846" max="3846" width="9" style="3" customWidth="1"/>
    <col min="3847" max="3847" width="10.42578125" style="3" customWidth="1"/>
    <col min="3848" max="3848" width="7.42578125" style="3" customWidth="1"/>
    <col min="3849" max="3849" width="8" style="3" customWidth="1"/>
    <col min="3850" max="3850" width="10.140625" style="3" customWidth="1"/>
    <col min="3851" max="3851" width="13" style="3" customWidth="1"/>
    <col min="3852" max="3852" width="18.5703125" style="3" customWidth="1"/>
    <col min="3853" max="4096" width="9.140625" style="3"/>
    <col min="4097" max="4097" width="6.85546875" style="3" customWidth="1"/>
    <col min="4098" max="4098" width="20.28515625" style="3" customWidth="1"/>
    <col min="4099" max="4099" width="23.140625" style="3" customWidth="1"/>
    <col min="4100" max="4100" width="7.42578125" style="3" customWidth="1"/>
    <col min="4101" max="4101" width="8.140625" style="3" customWidth="1"/>
    <col min="4102" max="4102" width="9" style="3" customWidth="1"/>
    <col min="4103" max="4103" width="10.42578125" style="3" customWidth="1"/>
    <col min="4104" max="4104" width="7.42578125" style="3" customWidth="1"/>
    <col min="4105" max="4105" width="8" style="3" customWidth="1"/>
    <col min="4106" max="4106" width="10.140625" style="3" customWidth="1"/>
    <col min="4107" max="4107" width="13" style="3" customWidth="1"/>
    <col min="4108" max="4108" width="18.5703125" style="3" customWidth="1"/>
    <col min="4109" max="4352" width="9.140625" style="3"/>
    <col min="4353" max="4353" width="6.85546875" style="3" customWidth="1"/>
    <col min="4354" max="4354" width="20.28515625" style="3" customWidth="1"/>
    <col min="4355" max="4355" width="23.140625" style="3" customWidth="1"/>
    <col min="4356" max="4356" width="7.42578125" style="3" customWidth="1"/>
    <col min="4357" max="4357" width="8.140625" style="3" customWidth="1"/>
    <col min="4358" max="4358" width="9" style="3" customWidth="1"/>
    <col min="4359" max="4359" width="10.42578125" style="3" customWidth="1"/>
    <col min="4360" max="4360" width="7.42578125" style="3" customWidth="1"/>
    <col min="4361" max="4361" width="8" style="3" customWidth="1"/>
    <col min="4362" max="4362" width="10.140625" style="3" customWidth="1"/>
    <col min="4363" max="4363" width="13" style="3" customWidth="1"/>
    <col min="4364" max="4364" width="18.5703125" style="3" customWidth="1"/>
    <col min="4365" max="4608" width="9.140625" style="3"/>
    <col min="4609" max="4609" width="6.85546875" style="3" customWidth="1"/>
    <col min="4610" max="4610" width="20.28515625" style="3" customWidth="1"/>
    <col min="4611" max="4611" width="23.140625" style="3" customWidth="1"/>
    <col min="4612" max="4612" width="7.42578125" style="3" customWidth="1"/>
    <col min="4613" max="4613" width="8.140625" style="3" customWidth="1"/>
    <col min="4614" max="4614" width="9" style="3" customWidth="1"/>
    <col min="4615" max="4615" width="10.42578125" style="3" customWidth="1"/>
    <col min="4616" max="4616" width="7.42578125" style="3" customWidth="1"/>
    <col min="4617" max="4617" width="8" style="3" customWidth="1"/>
    <col min="4618" max="4618" width="10.140625" style="3" customWidth="1"/>
    <col min="4619" max="4619" width="13" style="3" customWidth="1"/>
    <col min="4620" max="4620" width="18.5703125" style="3" customWidth="1"/>
    <col min="4621" max="4864" width="9.140625" style="3"/>
    <col min="4865" max="4865" width="6.85546875" style="3" customWidth="1"/>
    <col min="4866" max="4866" width="20.28515625" style="3" customWidth="1"/>
    <col min="4867" max="4867" width="23.140625" style="3" customWidth="1"/>
    <col min="4868" max="4868" width="7.42578125" style="3" customWidth="1"/>
    <col min="4869" max="4869" width="8.140625" style="3" customWidth="1"/>
    <col min="4870" max="4870" width="9" style="3" customWidth="1"/>
    <col min="4871" max="4871" width="10.42578125" style="3" customWidth="1"/>
    <col min="4872" max="4872" width="7.42578125" style="3" customWidth="1"/>
    <col min="4873" max="4873" width="8" style="3" customWidth="1"/>
    <col min="4874" max="4874" width="10.140625" style="3" customWidth="1"/>
    <col min="4875" max="4875" width="13" style="3" customWidth="1"/>
    <col min="4876" max="4876" width="18.5703125" style="3" customWidth="1"/>
    <col min="4877" max="5120" width="9.140625" style="3"/>
    <col min="5121" max="5121" width="6.85546875" style="3" customWidth="1"/>
    <col min="5122" max="5122" width="20.28515625" style="3" customWidth="1"/>
    <col min="5123" max="5123" width="23.140625" style="3" customWidth="1"/>
    <col min="5124" max="5124" width="7.42578125" style="3" customWidth="1"/>
    <col min="5125" max="5125" width="8.140625" style="3" customWidth="1"/>
    <col min="5126" max="5126" width="9" style="3" customWidth="1"/>
    <col min="5127" max="5127" width="10.42578125" style="3" customWidth="1"/>
    <col min="5128" max="5128" width="7.42578125" style="3" customWidth="1"/>
    <col min="5129" max="5129" width="8" style="3" customWidth="1"/>
    <col min="5130" max="5130" width="10.140625" style="3" customWidth="1"/>
    <col min="5131" max="5131" width="13" style="3" customWidth="1"/>
    <col min="5132" max="5132" width="18.5703125" style="3" customWidth="1"/>
    <col min="5133" max="5376" width="9.140625" style="3"/>
    <col min="5377" max="5377" width="6.85546875" style="3" customWidth="1"/>
    <col min="5378" max="5378" width="20.28515625" style="3" customWidth="1"/>
    <col min="5379" max="5379" width="23.140625" style="3" customWidth="1"/>
    <col min="5380" max="5380" width="7.42578125" style="3" customWidth="1"/>
    <col min="5381" max="5381" width="8.140625" style="3" customWidth="1"/>
    <col min="5382" max="5382" width="9" style="3" customWidth="1"/>
    <col min="5383" max="5383" width="10.42578125" style="3" customWidth="1"/>
    <col min="5384" max="5384" width="7.42578125" style="3" customWidth="1"/>
    <col min="5385" max="5385" width="8" style="3" customWidth="1"/>
    <col min="5386" max="5386" width="10.140625" style="3" customWidth="1"/>
    <col min="5387" max="5387" width="13" style="3" customWidth="1"/>
    <col min="5388" max="5388" width="18.5703125" style="3" customWidth="1"/>
    <col min="5389" max="5632" width="9.140625" style="3"/>
    <col min="5633" max="5633" width="6.85546875" style="3" customWidth="1"/>
    <col min="5634" max="5634" width="20.28515625" style="3" customWidth="1"/>
    <col min="5635" max="5635" width="23.140625" style="3" customWidth="1"/>
    <col min="5636" max="5636" width="7.42578125" style="3" customWidth="1"/>
    <col min="5637" max="5637" width="8.140625" style="3" customWidth="1"/>
    <col min="5638" max="5638" width="9" style="3" customWidth="1"/>
    <col min="5639" max="5639" width="10.42578125" style="3" customWidth="1"/>
    <col min="5640" max="5640" width="7.42578125" style="3" customWidth="1"/>
    <col min="5641" max="5641" width="8" style="3" customWidth="1"/>
    <col min="5642" max="5642" width="10.140625" style="3" customWidth="1"/>
    <col min="5643" max="5643" width="13" style="3" customWidth="1"/>
    <col min="5644" max="5644" width="18.5703125" style="3" customWidth="1"/>
    <col min="5645" max="5888" width="9.140625" style="3"/>
    <col min="5889" max="5889" width="6.85546875" style="3" customWidth="1"/>
    <col min="5890" max="5890" width="20.28515625" style="3" customWidth="1"/>
    <col min="5891" max="5891" width="23.140625" style="3" customWidth="1"/>
    <col min="5892" max="5892" width="7.42578125" style="3" customWidth="1"/>
    <col min="5893" max="5893" width="8.140625" style="3" customWidth="1"/>
    <col min="5894" max="5894" width="9" style="3" customWidth="1"/>
    <col min="5895" max="5895" width="10.42578125" style="3" customWidth="1"/>
    <col min="5896" max="5896" width="7.42578125" style="3" customWidth="1"/>
    <col min="5897" max="5897" width="8" style="3" customWidth="1"/>
    <col min="5898" max="5898" width="10.140625" style="3" customWidth="1"/>
    <col min="5899" max="5899" width="13" style="3" customWidth="1"/>
    <col min="5900" max="5900" width="18.5703125" style="3" customWidth="1"/>
    <col min="5901" max="6144" width="9.140625" style="3"/>
    <col min="6145" max="6145" width="6.85546875" style="3" customWidth="1"/>
    <col min="6146" max="6146" width="20.28515625" style="3" customWidth="1"/>
    <col min="6147" max="6147" width="23.140625" style="3" customWidth="1"/>
    <col min="6148" max="6148" width="7.42578125" style="3" customWidth="1"/>
    <col min="6149" max="6149" width="8.140625" style="3" customWidth="1"/>
    <col min="6150" max="6150" width="9" style="3" customWidth="1"/>
    <col min="6151" max="6151" width="10.42578125" style="3" customWidth="1"/>
    <col min="6152" max="6152" width="7.42578125" style="3" customWidth="1"/>
    <col min="6153" max="6153" width="8" style="3" customWidth="1"/>
    <col min="6154" max="6154" width="10.140625" style="3" customWidth="1"/>
    <col min="6155" max="6155" width="13" style="3" customWidth="1"/>
    <col min="6156" max="6156" width="18.5703125" style="3" customWidth="1"/>
    <col min="6157" max="6400" width="9.140625" style="3"/>
    <col min="6401" max="6401" width="6.85546875" style="3" customWidth="1"/>
    <col min="6402" max="6402" width="20.28515625" style="3" customWidth="1"/>
    <col min="6403" max="6403" width="23.140625" style="3" customWidth="1"/>
    <col min="6404" max="6404" width="7.42578125" style="3" customWidth="1"/>
    <col min="6405" max="6405" width="8.140625" style="3" customWidth="1"/>
    <col min="6406" max="6406" width="9" style="3" customWidth="1"/>
    <col min="6407" max="6407" width="10.42578125" style="3" customWidth="1"/>
    <col min="6408" max="6408" width="7.42578125" style="3" customWidth="1"/>
    <col min="6409" max="6409" width="8" style="3" customWidth="1"/>
    <col min="6410" max="6410" width="10.140625" style="3" customWidth="1"/>
    <col min="6411" max="6411" width="13" style="3" customWidth="1"/>
    <col min="6412" max="6412" width="18.5703125" style="3" customWidth="1"/>
    <col min="6413" max="6656" width="9.140625" style="3"/>
    <col min="6657" max="6657" width="6.85546875" style="3" customWidth="1"/>
    <col min="6658" max="6658" width="20.28515625" style="3" customWidth="1"/>
    <col min="6659" max="6659" width="23.140625" style="3" customWidth="1"/>
    <col min="6660" max="6660" width="7.42578125" style="3" customWidth="1"/>
    <col min="6661" max="6661" width="8.140625" style="3" customWidth="1"/>
    <col min="6662" max="6662" width="9" style="3" customWidth="1"/>
    <col min="6663" max="6663" width="10.42578125" style="3" customWidth="1"/>
    <col min="6664" max="6664" width="7.42578125" style="3" customWidth="1"/>
    <col min="6665" max="6665" width="8" style="3" customWidth="1"/>
    <col min="6666" max="6666" width="10.140625" style="3" customWidth="1"/>
    <col min="6667" max="6667" width="13" style="3" customWidth="1"/>
    <col min="6668" max="6668" width="18.5703125" style="3" customWidth="1"/>
    <col min="6669" max="6912" width="9.140625" style="3"/>
    <col min="6913" max="6913" width="6.85546875" style="3" customWidth="1"/>
    <col min="6914" max="6914" width="20.28515625" style="3" customWidth="1"/>
    <col min="6915" max="6915" width="23.140625" style="3" customWidth="1"/>
    <col min="6916" max="6916" width="7.42578125" style="3" customWidth="1"/>
    <col min="6917" max="6917" width="8.140625" style="3" customWidth="1"/>
    <col min="6918" max="6918" width="9" style="3" customWidth="1"/>
    <col min="6919" max="6919" width="10.42578125" style="3" customWidth="1"/>
    <col min="6920" max="6920" width="7.42578125" style="3" customWidth="1"/>
    <col min="6921" max="6921" width="8" style="3" customWidth="1"/>
    <col min="6922" max="6922" width="10.140625" style="3" customWidth="1"/>
    <col min="6923" max="6923" width="13" style="3" customWidth="1"/>
    <col min="6924" max="6924" width="18.5703125" style="3" customWidth="1"/>
    <col min="6925" max="7168" width="9.140625" style="3"/>
    <col min="7169" max="7169" width="6.85546875" style="3" customWidth="1"/>
    <col min="7170" max="7170" width="20.28515625" style="3" customWidth="1"/>
    <col min="7171" max="7171" width="23.140625" style="3" customWidth="1"/>
    <col min="7172" max="7172" width="7.42578125" style="3" customWidth="1"/>
    <col min="7173" max="7173" width="8.140625" style="3" customWidth="1"/>
    <col min="7174" max="7174" width="9" style="3" customWidth="1"/>
    <col min="7175" max="7175" width="10.42578125" style="3" customWidth="1"/>
    <col min="7176" max="7176" width="7.42578125" style="3" customWidth="1"/>
    <col min="7177" max="7177" width="8" style="3" customWidth="1"/>
    <col min="7178" max="7178" width="10.140625" style="3" customWidth="1"/>
    <col min="7179" max="7179" width="13" style="3" customWidth="1"/>
    <col min="7180" max="7180" width="18.5703125" style="3" customWidth="1"/>
    <col min="7181" max="7424" width="9.140625" style="3"/>
    <col min="7425" max="7425" width="6.85546875" style="3" customWidth="1"/>
    <col min="7426" max="7426" width="20.28515625" style="3" customWidth="1"/>
    <col min="7427" max="7427" width="23.140625" style="3" customWidth="1"/>
    <col min="7428" max="7428" width="7.42578125" style="3" customWidth="1"/>
    <col min="7429" max="7429" width="8.140625" style="3" customWidth="1"/>
    <col min="7430" max="7430" width="9" style="3" customWidth="1"/>
    <col min="7431" max="7431" width="10.42578125" style="3" customWidth="1"/>
    <col min="7432" max="7432" width="7.42578125" style="3" customWidth="1"/>
    <col min="7433" max="7433" width="8" style="3" customWidth="1"/>
    <col min="7434" max="7434" width="10.140625" style="3" customWidth="1"/>
    <col min="7435" max="7435" width="13" style="3" customWidth="1"/>
    <col min="7436" max="7436" width="18.5703125" style="3" customWidth="1"/>
    <col min="7437" max="7680" width="9.140625" style="3"/>
    <col min="7681" max="7681" width="6.85546875" style="3" customWidth="1"/>
    <col min="7682" max="7682" width="20.28515625" style="3" customWidth="1"/>
    <col min="7683" max="7683" width="23.140625" style="3" customWidth="1"/>
    <col min="7684" max="7684" width="7.42578125" style="3" customWidth="1"/>
    <col min="7685" max="7685" width="8.140625" style="3" customWidth="1"/>
    <col min="7686" max="7686" width="9" style="3" customWidth="1"/>
    <col min="7687" max="7687" width="10.42578125" style="3" customWidth="1"/>
    <col min="7688" max="7688" width="7.42578125" style="3" customWidth="1"/>
    <col min="7689" max="7689" width="8" style="3" customWidth="1"/>
    <col min="7690" max="7690" width="10.140625" style="3" customWidth="1"/>
    <col min="7691" max="7691" width="13" style="3" customWidth="1"/>
    <col min="7692" max="7692" width="18.5703125" style="3" customWidth="1"/>
    <col min="7693" max="7936" width="9.140625" style="3"/>
    <col min="7937" max="7937" width="6.85546875" style="3" customWidth="1"/>
    <col min="7938" max="7938" width="20.28515625" style="3" customWidth="1"/>
    <col min="7939" max="7939" width="23.140625" style="3" customWidth="1"/>
    <col min="7940" max="7940" width="7.42578125" style="3" customWidth="1"/>
    <col min="7941" max="7941" width="8.140625" style="3" customWidth="1"/>
    <col min="7942" max="7942" width="9" style="3" customWidth="1"/>
    <col min="7943" max="7943" width="10.42578125" style="3" customWidth="1"/>
    <col min="7944" max="7944" width="7.42578125" style="3" customWidth="1"/>
    <col min="7945" max="7945" width="8" style="3" customWidth="1"/>
    <col min="7946" max="7946" width="10.140625" style="3" customWidth="1"/>
    <col min="7947" max="7947" width="13" style="3" customWidth="1"/>
    <col min="7948" max="7948" width="18.5703125" style="3" customWidth="1"/>
    <col min="7949" max="8192" width="9.140625" style="3"/>
    <col min="8193" max="8193" width="6.85546875" style="3" customWidth="1"/>
    <col min="8194" max="8194" width="20.28515625" style="3" customWidth="1"/>
    <col min="8195" max="8195" width="23.140625" style="3" customWidth="1"/>
    <col min="8196" max="8196" width="7.42578125" style="3" customWidth="1"/>
    <col min="8197" max="8197" width="8.140625" style="3" customWidth="1"/>
    <col min="8198" max="8198" width="9" style="3" customWidth="1"/>
    <col min="8199" max="8199" width="10.42578125" style="3" customWidth="1"/>
    <col min="8200" max="8200" width="7.42578125" style="3" customWidth="1"/>
    <col min="8201" max="8201" width="8" style="3" customWidth="1"/>
    <col min="8202" max="8202" width="10.140625" style="3" customWidth="1"/>
    <col min="8203" max="8203" width="13" style="3" customWidth="1"/>
    <col min="8204" max="8204" width="18.5703125" style="3" customWidth="1"/>
    <col min="8205" max="8448" width="9.140625" style="3"/>
    <col min="8449" max="8449" width="6.85546875" style="3" customWidth="1"/>
    <col min="8450" max="8450" width="20.28515625" style="3" customWidth="1"/>
    <col min="8451" max="8451" width="23.140625" style="3" customWidth="1"/>
    <col min="8452" max="8452" width="7.42578125" style="3" customWidth="1"/>
    <col min="8453" max="8453" width="8.140625" style="3" customWidth="1"/>
    <col min="8454" max="8454" width="9" style="3" customWidth="1"/>
    <col min="8455" max="8455" width="10.42578125" style="3" customWidth="1"/>
    <col min="8456" max="8456" width="7.42578125" style="3" customWidth="1"/>
    <col min="8457" max="8457" width="8" style="3" customWidth="1"/>
    <col min="8458" max="8458" width="10.140625" style="3" customWidth="1"/>
    <col min="8459" max="8459" width="13" style="3" customWidth="1"/>
    <col min="8460" max="8460" width="18.5703125" style="3" customWidth="1"/>
    <col min="8461" max="8704" width="9.140625" style="3"/>
    <col min="8705" max="8705" width="6.85546875" style="3" customWidth="1"/>
    <col min="8706" max="8706" width="20.28515625" style="3" customWidth="1"/>
    <col min="8707" max="8707" width="23.140625" style="3" customWidth="1"/>
    <col min="8708" max="8708" width="7.42578125" style="3" customWidth="1"/>
    <col min="8709" max="8709" width="8.140625" style="3" customWidth="1"/>
    <col min="8710" max="8710" width="9" style="3" customWidth="1"/>
    <col min="8711" max="8711" width="10.42578125" style="3" customWidth="1"/>
    <col min="8712" max="8712" width="7.42578125" style="3" customWidth="1"/>
    <col min="8713" max="8713" width="8" style="3" customWidth="1"/>
    <col min="8714" max="8714" width="10.140625" style="3" customWidth="1"/>
    <col min="8715" max="8715" width="13" style="3" customWidth="1"/>
    <col min="8716" max="8716" width="18.5703125" style="3" customWidth="1"/>
    <col min="8717" max="8960" width="9.140625" style="3"/>
    <col min="8961" max="8961" width="6.85546875" style="3" customWidth="1"/>
    <col min="8962" max="8962" width="20.28515625" style="3" customWidth="1"/>
    <col min="8963" max="8963" width="23.140625" style="3" customWidth="1"/>
    <col min="8964" max="8964" width="7.42578125" style="3" customWidth="1"/>
    <col min="8965" max="8965" width="8.140625" style="3" customWidth="1"/>
    <col min="8966" max="8966" width="9" style="3" customWidth="1"/>
    <col min="8967" max="8967" width="10.42578125" style="3" customWidth="1"/>
    <col min="8968" max="8968" width="7.42578125" style="3" customWidth="1"/>
    <col min="8969" max="8969" width="8" style="3" customWidth="1"/>
    <col min="8970" max="8970" width="10.140625" style="3" customWidth="1"/>
    <col min="8971" max="8971" width="13" style="3" customWidth="1"/>
    <col min="8972" max="8972" width="18.5703125" style="3" customWidth="1"/>
    <col min="8973" max="9216" width="9.140625" style="3"/>
    <col min="9217" max="9217" width="6.85546875" style="3" customWidth="1"/>
    <col min="9218" max="9218" width="20.28515625" style="3" customWidth="1"/>
    <col min="9219" max="9219" width="23.140625" style="3" customWidth="1"/>
    <col min="9220" max="9220" width="7.42578125" style="3" customWidth="1"/>
    <col min="9221" max="9221" width="8.140625" style="3" customWidth="1"/>
    <col min="9222" max="9222" width="9" style="3" customWidth="1"/>
    <col min="9223" max="9223" width="10.42578125" style="3" customWidth="1"/>
    <col min="9224" max="9224" width="7.42578125" style="3" customWidth="1"/>
    <col min="9225" max="9225" width="8" style="3" customWidth="1"/>
    <col min="9226" max="9226" width="10.140625" style="3" customWidth="1"/>
    <col min="9227" max="9227" width="13" style="3" customWidth="1"/>
    <col min="9228" max="9228" width="18.5703125" style="3" customWidth="1"/>
    <col min="9229" max="9472" width="9.140625" style="3"/>
    <col min="9473" max="9473" width="6.85546875" style="3" customWidth="1"/>
    <col min="9474" max="9474" width="20.28515625" style="3" customWidth="1"/>
    <col min="9475" max="9475" width="23.140625" style="3" customWidth="1"/>
    <col min="9476" max="9476" width="7.42578125" style="3" customWidth="1"/>
    <col min="9477" max="9477" width="8.140625" style="3" customWidth="1"/>
    <col min="9478" max="9478" width="9" style="3" customWidth="1"/>
    <col min="9479" max="9479" width="10.42578125" style="3" customWidth="1"/>
    <col min="9480" max="9480" width="7.42578125" style="3" customWidth="1"/>
    <col min="9481" max="9481" width="8" style="3" customWidth="1"/>
    <col min="9482" max="9482" width="10.140625" style="3" customWidth="1"/>
    <col min="9483" max="9483" width="13" style="3" customWidth="1"/>
    <col min="9484" max="9484" width="18.5703125" style="3" customWidth="1"/>
    <col min="9485" max="9728" width="9.140625" style="3"/>
    <col min="9729" max="9729" width="6.85546875" style="3" customWidth="1"/>
    <col min="9730" max="9730" width="20.28515625" style="3" customWidth="1"/>
    <col min="9731" max="9731" width="23.140625" style="3" customWidth="1"/>
    <col min="9732" max="9732" width="7.42578125" style="3" customWidth="1"/>
    <col min="9733" max="9733" width="8.140625" style="3" customWidth="1"/>
    <col min="9734" max="9734" width="9" style="3" customWidth="1"/>
    <col min="9735" max="9735" width="10.42578125" style="3" customWidth="1"/>
    <col min="9736" max="9736" width="7.42578125" style="3" customWidth="1"/>
    <col min="9737" max="9737" width="8" style="3" customWidth="1"/>
    <col min="9738" max="9738" width="10.140625" style="3" customWidth="1"/>
    <col min="9739" max="9739" width="13" style="3" customWidth="1"/>
    <col min="9740" max="9740" width="18.5703125" style="3" customWidth="1"/>
    <col min="9741" max="9984" width="9.140625" style="3"/>
    <col min="9985" max="9985" width="6.85546875" style="3" customWidth="1"/>
    <col min="9986" max="9986" width="20.28515625" style="3" customWidth="1"/>
    <col min="9987" max="9987" width="23.140625" style="3" customWidth="1"/>
    <col min="9988" max="9988" width="7.42578125" style="3" customWidth="1"/>
    <col min="9989" max="9989" width="8.140625" style="3" customWidth="1"/>
    <col min="9990" max="9990" width="9" style="3" customWidth="1"/>
    <col min="9991" max="9991" width="10.42578125" style="3" customWidth="1"/>
    <col min="9992" max="9992" width="7.42578125" style="3" customWidth="1"/>
    <col min="9993" max="9993" width="8" style="3" customWidth="1"/>
    <col min="9994" max="9994" width="10.140625" style="3" customWidth="1"/>
    <col min="9995" max="9995" width="13" style="3" customWidth="1"/>
    <col min="9996" max="9996" width="18.5703125" style="3" customWidth="1"/>
    <col min="9997" max="10240" width="9.140625" style="3"/>
    <col min="10241" max="10241" width="6.85546875" style="3" customWidth="1"/>
    <col min="10242" max="10242" width="20.28515625" style="3" customWidth="1"/>
    <col min="10243" max="10243" width="23.140625" style="3" customWidth="1"/>
    <col min="10244" max="10244" width="7.42578125" style="3" customWidth="1"/>
    <col min="10245" max="10245" width="8.140625" style="3" customWidth="1"/>
    <col min="10246" max="10246" width="9" style="3" customWidth="1"/>
    <col min="10247" max="10247" width="10.42578125" style="3" customWidth="1"/>
    <col min="10248" max="10248" width="7.42578125" style="3" customWidth="1"/>
    <col min="10249" max="10249" width="8" style="3" customWidth="1"/>
    <col min="10250" max="10250" width="10.140625" style="3" customWidth="1"/>
    <col min="10251" max="10251" width="13" style="3" customWidth="1"/>
    <col min="10252" max="10252" width="18.5703125" style="3" customWidth="1"/>
    <col min="10253" max="10496" width="9.140625" style="3"/>
    <col min="10497" max="10497" width="6.85546875" style="3" customWidth="1"/>
    <col min="10498" max="10498" width="20.28515625" style="3" customWidth="1"/>
    <col min="10499" max="10499" width="23.140625" style="3" customWidth="1"/>
    <col min="10500" max="10500" width="7.42578125" style="3" customWidth="1"/>
    <col min="10501" max="10501" width="8.140625" style="3" customWidth="1"/>
    <col min="10502" max="10502" width="9" style="3" customWidth="1"/>
    <col min="10503" max="10503" width="10.42578125" style="3" customWidth="1"/>
    <col min="10504" max="10504" width="7.42578125" style="3" customWidth="1"/>
    <col min="10505" max="10505" width="8" style="3" customWidth="1"/>
    <col min="10506" max="10506" width="10.140625" style="3" customWidth="1"/>
    <col min="10507" max="10507" width="13" style="3" customWidth="1"/>
    <col min="10508" max="10508" width="18.5703125" style="3" customWidth="1"/>
    <col min="10509" max="10752" width="9.140625" style="3"/>
    <col min="10753" max="10753" width="6.85546875" style="3" customWidth="1"/>
    <col min="10754" max="10754" width="20.28515625" style="3" customWidth="1"/>
    <col min="10755" max="10755" width="23.140625" style="3" customWidth="1"/>
    <col min="10756" max="10756" width="7.42578125" style="3" customWidth="1"/>
    <col min="10757" max="10757" width="8.140625" style="3" customWidth="1"/>
    <col min="10758" max="10758" width="9" style="3" customWidth="1"/>
    <col min="10759" max="10759" width="10.42578125" style="3" customWidth="1"/>
    <col min="10760" max="10760" width="7.42578125" style="3" customWidth="1"/>
    <col min="10761" max="10761" width="8" style="3" customWidth="1"/>
    <col min="10762" max="10762" width="10.140625" style="3" customWidth="1"/>
    <col min="10763" max="10763" width="13" style="3" customWidth="1"/>
    <col min="10764" max="10764" width="18.5703125" style="3" customWidth="1"/>
    <col min="10765" max="11008" width="9.140625" style="3"/>
    <col min="11009" max="11009" width="6.85546875" style="3" customWidth="1"/>
    <col min="11010" max="11010" width="20.28515625" style="3" customWidth="1"/>
    <col min="11011" max="11011" width="23.140625" style="3" customWidth="1"/>
    <col min="11012" max="11012" width="7.42578125" style="3" customWidth="1"/>
    <col min="11013" max="11013" width="8.140625" style="3" customWidth="1"/>
    <col min="11014" max="11014" width="9" style="3" customWidth="1"/>
    <col min="11015" max="11015" width="10.42578125" style="3" customWidth="1"/>
    <col min="11016" max="11016" width="7.42578125" style="3" customWidth="1"/>
    <col min="11017" max="11017" width="8" style="3" customWidth="1"/>
    <col min="11018" max="11018" width="10.140625" style="3" customWidth="1"/>
    <col min="11019" max="11019" width="13" style="3" customWidth="1"/>
    <col min="11020" max="11020" width="18.5703125" style="3" customWidth="1"/>
    <col min="11021" max="11264" width="9.140625" style="3"/>
    <col min="11265" max="11265" width="6.85546875" style="3" customWidth="1"/>
    <col min="11266" max="11266" width="20.28515625" style="3" customWidth="1"/>
    <col min="11267" max="11267" width="23.140625" style="3" customWidth="1"/>
    <col min="11268" max="11268" width="7.42578125" style="3" customWidth="1"/>
    <col min="11269" max="11269" width="8.140625" style="3" customWidth="1"/>
    <col min="11270" max="11270" width="9" style="3" customWidth="1"/>
    <col min="11271" max="11271" width="10.42578125" style="3" customWidth="1"/>
    <col min="11272" max="11272" width="7.42578125" style="3" customWidth="1"/>
    <col min="11273" max="11273" width="8" style="3" customWidth="1"/>
    <col min="11274" max="11274" width="10.140625" style="3" customWidth="1"/>
    <col min="11275" max="11275" width="13" style="3" customWidth="1"/>
    <col min="11276" max="11276" width="18.5703125" style="3" customWidth="1"/>
    <col min="11277" max="11520" width="9.140625" style="3"/>
    <col min="11521" max="11521" width="6.85546875" style="3" customWidth="1"/>
    <col min="11522" max="11522" width="20.28515625" style="3" customWidth="1"/>
    <col min="11523" max="11523" width="23.140625" style="3" customWidth="1"/>
    <col min="11524" max="11524" width="7.42578125" style="3" customWidth="1"/>
    <col min="11525" max="11525" width="8.140625" style="3" customWidth="1"/>
    <col min="11526" max="11526" width="9" style="3" customWidth="1"/>
    <col min="11527" max="11527" width="10.42578125" style="3" customWidth="1"/>
    <col min="11528" max="11528" width="7.42578125" style="3" customWidth="1"/>
    <col min="11529" max="11529" width="8" style="3" customWidth="1"/>
    <col min="11530" max="11530" width="10.140625" style="3" customWidth="1"/>
    <col min="11531" max="11531" width="13" style="3" customWidth="1"/>
    <col min="11532" max="11532" width="18.5703125" style="3" customWidth="1"/>
    <col min="11533" max="11776" width="9.140625" style="3"/>
    <col min="11777" max="11777" width="6.85546875" style="3" customWidth="1"/>
    <col min="11778" max="11778" width="20.28515625" style="3" customWidth="1"/>
    <col min="11779" max="11779" width="23.140625" style="3" customWidth="1"/>
    <col min="11780" max="11780" width="7.42578125" style="3" customWidth="1"/>
    <col min="11781" max="11781" width="8.140625" style="3" customWidth="1"/>
    <col min="11782" max="11782" width="9" style="3" customWidth="1"/>
    <col min="11783" max="11783" width="10.42578125" style="3" customWidth="1"/>
    <col min="11784" max="11784" width="7.42578125" style="3" customWidth="1"/>
    <col min="11785" max="11785" width="8" style="3" customWidth="1"/>
    <col min="11786" max="11786" width="10.140625" style="3" customWidth="1"/>
    <col min="11787" max="11787" width="13" style="3" customWidth="1"/>
    <col min="11788" max="11788" width="18.5703125" style="3" customWidth="1"/>
    <col min="11789" max="12032" width="9.140625" style="3"/>
    <col min="12033" max="12033" width="6.85546875" style="3" customWidth="1"/>
    <col min="12034" max="12034" width="20.28515625" style="3" customWidth="1"/>
    <col min="12035" max="12035" width="23.140625" style="3" customWidth="1"/>
    <col min="12036" max="12036" width="7.42578125" style="3" customWidth="1"/>
    <col min="12037" max="12037" width="8.140625" style="3" customWidth="1"/>
    <col min="12038" max="12038" width="9" style="3" customWidth="1"/>
    <col min="12039" max="12039" width="10.42578125" style="3" customWidth="1"/>
    <col min="12040" max="12040" width="7.42578125" style="3" customWidth="1"/>
    <col min="12041" max="12041" width="8" style="3" customWidth="1"/>
    <col min="12042" max="12042" width="10.140625" style="3" customWidth="1"/>
    <col min="12043" max="12043" width="13" style="3" customWidth="1"/>
    <col min="12044" max="12044" width="18.5703125" style="3" customWidth="1"/>
    <col min="12045" max="12288" width="9.140625" style="3"/>
    <col min="12289" max="12289" width="6.85546875" style="3" customWidth="1"/>
    <col min="12290" max="12290" width="20.28515625" style="3" customWidth="1"/>
    <col min="12291" max="12291" width="23.140625" style="3" customWidth="1"/>
    <col min="12292" max="12292" width="7.42578125" style="3" customWidth="1"/>
    <col min="12293" max="12293" width="8.140625" style="3" customWidth="1"/>
    <col min="12294" max="12294" width="9" style="3" customWidth="1"/>
    <col min="12295" max="12295" width="10.42578125" style="3" customWidth="1"/>
    <col min="12296" max="12296" width="7.42578125" style="3" customWidth="1"/>
    <col min="12297" max="12297" width="8" style="3" customWidth="1"/>
    <col min="12298" max="12298" width="10.140625" style="3" customWidth="1"/>
    <col min="12299" max="12299" width="13" style="3" customWidth="1"/>
    <col min="12300" max="12300" width="18.5703125" style="3" customWidth="1"/>
    <col min="12301" max="12544" width="9.140625" style="3"/>
    <col min="12545" max="12545" width="6.85546875" style="3" customWidth="1"/>
    <col min="12546" max="12546" width="20.28515625" style="3" customWidth="1"/>
    <col min="12547" max="12547" width="23.140625" style="3" customWidth="1"/>
    <col min="12548" max="12548" width="7.42578125" style="3" customWidth="1"/>
    <col min="12549" max="12549" width="8.140625" style="3" customWidth="1"/>
    <col min="12550" max="12550" width="9" style="3" customWidth="1"/>
    <col min="12551" max="12551" width="10.42578125" style="3" customWidth="1"/>
    <col min="12552" max="12552" width="7.42578125" style="3" customWidth="1"/>
    <col min="12553" max="12553" width="8" style="3" customWidth="1"/>
    <col min="12554" max="12554" width="10.140625" style="3" customWidth="1"/>
    <col min="12555" max="12555" width="13" style="3" customWidth="1"/>
    <col min="12556" max="12556" width="18.5703125" style="3" customWidth="1"/>
    <col min="12557" max="12800" width="9.140625" style="3"/>
    <col min="12801" max="12801" width="6.85546875" style="3" customWidth="1"/>
    <col min="12802" max="12802" width="20.28515625" style="3" customWidth="1"/>
    <col min="12803" max="12803" width="23.140625" style="3" customWidth="1"/>
    <col min="12804" max="12804" width="7.42578125" style="3" customWidth="1"/>
    <col min="12805" max="12805" width="8.140625" style="3" customWidth="1"/>
    <col min="12806" max="12806" width="9" style="3" customWidth="1"/>
    <col min="12807" max="12807" width="10.42578125" style="3" customWidth="1"/>
    <col min="12808" max="12808" width="7.42578125" style="3" customWidth="1"/>
    <col min="12809" max="12809" width="8" style="3" customWidth="1"/>
    <col min="12810" max="12810" width="10.140625" style="3" customWidth="1"/>
    <col min="12811" max="12811" width="13" style="3" customWidth="1"/>
    <col min="12812" max="12812" width="18.5703125" style="3" customWidth="1"/>
    <col min="12813" max="13056" width="9.140625" style="3"/>
    <col min="13057" max="13057" width="6.85546875" style="3" customWidth="1"/>
    <col min="13058" max="13058" width="20.28515625" style="3" customWidth="1"/>
    <col min="13059" max="13059" width="23.140625" style="3" customWidth="1"/>
    <col min="13060" max="13060" width="7.42578125" style="3" customWidth="1"/>
    <col min="13061" max="13061" width="8.140625" style="3" customWidth="1"/>
    <col min="13062" max="13062" width="9" style="3" customWidth="1"/>
    <col min="13063" max="13063" width="10.42578125" style="3" customWidth="1"/>
    <col min="13064" max="13064" width="7.42578125" style="3" customWidth="1"/>
    <col min="13065" max="13065" width="8" style="3" customWidth="1"/>
    <col min="13066" max="13066" width="10.140625" style="3" customWidth="1"/>
    <col min="13067" max="13067" width="13" style="3" customWidth="1"/>
    <col min="13068" max="13068" width="18.5703125" style="3" customWidth="1"/>
    <col min="13069" max="13312" width="9.140625" style="3"/>
    <col min="13313" max="13313" width="6.85546875" style="3" customWidth="1"/>
    <col min="13314" max="13314" width="20.28515625" style="3" customWidth="1"/>
    <col min="13315" max="13315" width="23.140625" style="3" customWidth="1"/>
    <col min="13316" max="13316" width="7.42578125" style="3" customWidth="1"/>
    <col min="13317" max="13317" width="8.140625" style="3" customWidth="1"/>
    <col min="13318" max="13318" width="9" style="3" customWidth="1"/>
    <col min="13319" max="13319" width="10.42578125" style="3" customWidth="1"/>
    <col min="13320" max="13320" width="7.42578125" style="3" customWidth="1"/>
    <col min="13321" max="13321" width="8" style="3" customWidth="1"/>
    <col min="13322" max="13322" width="10.140625" style="3" customWidth="1"/>
    <col min="13323" max="13323" width="13" style="3" customWidth="1"/>
    <col min="13324" max="13324" width="18.5703125" style="3" customWidth="1"/>
    <col min="13325" max="13568" width="9.140625" style="3"/>
    <col min="13569" max="13569" width="6.85546875" style="3" customWidth="1"/>
    <col min="13570" max="13570" width="20.28515625" style="3" customWidth="1"/>
    <col min="13571" max="13571" width="23.140625" style="3" customWidth="1"/>
    <col min="13572" max="13572" width="7.42578125" style="3" customWidth="1"/>
    <col min="13573" max="13573" width="8.140625" style="3" customWidth="1"/>
    <col min="13574" max="13574" width="9" style="3" customWidth="1"/>
    <col min="13575" max="13575" width="10.42578125" style="3" customWidth="1"/>
    <col min="13576" max="13576" width="7.42578125" style="3" customWidth="1"/>
    <col min="13577" max="13577" width="8" style="3" customWidth="1"/>
    <col min="13578" max="13578" width="10.140625" style="3" customWidth="1"/>
    <col min="13579" max="13579" width="13" style="3" customWidth="1"/>
    <col min="13580" max="13580" width="18.5703125" style="3" customWidth="1"/>
    <col min="13581" max="13824" width="9.140625" style="3"/>
    <col min="13825" max="13825" width="6.85546875" style="3" customWidth="1"/>
    <col min="13826" max="13826" width="20.28515625" style="3" customWidth="1"/>
    <col min="13827" max="13827" width="23.140625" style="3" customWidth="1"/>
    <col min="13828" max="13828" width="7.42578125" style="3" customWidth="1"/>
    <col min="13829" max="13829" width="8.140625" style="3" customWidth="1"/>
    <col min="13830" max="13830" width="9" style="3" customWidth="1"/>
    <col min="13831" max="13831" width="10.42578125" style="3" customWidth="1"/>
    <col min="13832" max="13832" width="7.42578125" style="3" customWidth="1"/>
    <col min="13833" max="13833" width="8" style="3" customWidth="1"/>
    <col min="13834" max="13834" width="10.140625" style="3" customWidth="1"/>
    <col min="13835" max="13835" width="13" style="3" customWidth="1"/>
    <col min="13836" max="13836" width="18.5703125" style="3" customWidth="1"/>
    <col min="13837" max="14080" width="9.140625" style="3"/>
    <col min="14081" max="14081" width="6.85546875" style="3" customWidth="1"/>
    <col min="14082" max="14082" width="20.28515625" style="3" customWidth="1"/>
    <col min="14083" max="14083" width="23.140625" style="3" customWidth="1"/>
    <col min="14084" max="14084" width="7.42578125" style="3" customWidth="1"/>
    <col min="14085" max="14085" width="8.140625" style="3" customWidth="1"/>
    <col min="14086" max="14086" width="9" style="3" customWidth="1"/>
    <col min="14087" max="14087" width="10.42578125" style="3" customWidth="1"/>
    <col min="14088" max="14088" width="7.42578125" style="3" customWidth="1"/>
    <col min="14089" max="14089" width="8" style="3" customWidth="1"/>
    <col min="14090" max="14090" width="10.140625" style="3" customWidth="1"/>
    <col min="14091" max="14091" width="13" style="3" customWidth="1"/>
    <col min="14092" max="14092" width="18.5703125" style="3" customWidth="1"/>
    <col min="14093" max="14336" width="9.140625" style="3"/>
    <col min="14337" max="14337" width="6.85546875" style="3" customWidth="1"/>
    <col min="14338" max="14338" width="20.28515625" style="3" customWidth="1"/>
    <col min="14339" max="14339" width="23.140625" style="3" customWidth="1"/>
    <col min="14340" max="14340" width="7.42578125" style="3" customWidth="1"/>
    <col min="14341" max="14341" width="8.140625" style="3" customWidth="1"/>
    <col min="14342" max="14342" width="9" style="3" customWidth="1"/>
    <col min="14343" max="14343" width="10.42578125" style="3" customWidth="1"/>
    <col min="14344" max="14344" width="7.42578125" style="3" customWidth="1"/>
    <col min="14345" max="14345" width="8" style="3" customWidth="1"/>
    <col min="14346" max="14346" width="10.140625" style="3" customWidth="1"/>
    <col min="14347" max="14347" width="13" style="3" customWidth="1"/>
    <col min="14348" max="14348" width="18.5703125" style="3" customWidth="1"/>
    <col min="14349" max="14592" width="9.140625" style="3"/>
    <col min="14593" max="14593" width="6.85546875" style="3" customWidth="1"/>
    <col min="14594" max="14594" width="20.28515625" style="3" customWidth="1"/>
    <col min="14595" max="14595" width="23.140625" style="3" customWidth="1"/>
    <col min="14596" max="14596" width="7.42578125" style="3" customWidth="1"/>
    <col min="14597" max="14597" width="8.140625" style="3" customWidth="1"/>
    <col min="14598" max="14598" width="9" style="3" customWidth="1"/>
    <col min="14599" max="14599" width="10.42578125" style="3" customWidth="1"/>
    <col min="14600" max="14600" width="7.42578125" style="3" customWidth="1"/>
    <col min="14601" max="14601" width="8" style="3" customWidth="1"/>
    <col min="14602" max="14602" width="10.140625" style="3" customWidth="1"/>
    <col min="14603" max="14603" width="13" style="3" customWidth="1"/>
    <col min="14604" max="14604" width="18.5703125" style="3" customWidth="1"/>
    <col min="14605" max="14848" width="9.140625" style="3"/>
    <col min="14849" max="14849" width="6.85546875" style="3" customWidth="1"/>
    <col min="14850" max="14850" width="20.28515625" style="3" customWidth="1"/>
    <col min="14851" max="14851" width="23.140625" style="3" customWidth="1"/>
    <col min="14852" max="14852" width="7.42578125" style="3" customWidth="1"/>
    <col min="14853" max="14853" width="8.140625" style="3" customWidth="1"/>
    <col min="14854" max="14854" width="9" style="3" customWidth="1"/>
    <col min="14855" max="14855" width="10.42578125" style="3" customWidth="1"/>
    <col min="14856" max="14856" width="7.42578125" style="3" customWidth="1"/>
    <col min="14857" max="14857" width="8" style="3" customWidth="1"/>
    <col min="14858" max="14858" width="10.140625" style="3" customWidth="1"/>
    <col min="14859" max="14859" width="13" style="3" customWidth="1"/>
    <col min="14860" max="14860" width="18.5703125" style="3" customWidth="1"/>
    <col min="14861" max="15104" width="9.140625" style="3"/>
    <col min="15105" max="15105" width="6.85546875" style="3" customWidth="1"/>
    <col min="15106" max="15106" width="20.28515625" style="3" customWidth="1"/>
    <col min="15107" max="15107" width="23.140625" style="3" customWidth="1"/>
    <col min="15108" max="15108" width="7.42578125" style="3" customWidth="1"/>
    <col min="15109" max="15109" width="8.140625" style="3" customWidth="1"/>
    <col min="15110" max="15110" width="9" style="3" customWidth="1"/>
    <col min="15111" max="15111" width="10.42578125" style="3" customWidth="1"/>
    <col min="15112" max="15112" width="7.42578125" style="3" customWidth="1"/>
    <col min="15113" max="15113" width="8" style="3" customWidth="1"/>
    <col min="15114" max="15114" width="10.140625" style="3" customWidth="1"/>
    <col min="15115" max="15115" width="13" style="3" customWidth="1"/>
    <col min="15116" max="15116" width="18.5703125" style="3" customWidth="1"/>
    <col min="15117" max="15360" width="9.140625" style="3"/>
    <col min="15361" max="15361" width="6.85546875" style="3" customWidth="1"/>
    <col min="15362" max="15362" width="20.28515625" style="3" customWidth="1"/>
    <col min="15363" max="15363" width="23.140625" style="3" customWidth="1"/>
    <col min="15364" max="15364" width="7.42578125" style="3" customWidth="1"/>
    <col min="15365" max="15365" width="8.140625" style="3" customWidth="1"/>
    <col min="15366" max="15366" width="9" style="3" customWidth="1"/>
    <col min="15367" max="15367" width="10.42578125" style="3" customWidth="1"/>
    <col min="15368" max="15368" width="7.42578125" style="3" customWidth="1"/>
    <col min="15369" max="15369" width="8" style="3" customWidth="1"/>
    <col min="15370" max="15370" width="10.140625" style="3" customWidth="1"/>
    <col min="15371" max="15371" width="13" style="3" customWidth="1"/>
    <col min="15372" max="15372" width="18.5703125" style="3" customWidth="1"/>
    <col min="15373" max="15616" width="9.140625" style="3"/>
    <col min="15617" max="15617" width="6.85546875" style="3" customWidth="1"/>
    <col min="15618" max="15618" width="20.28515625" style="3" customWidth="1"/>
    <col min="15619" max="15619" width="23.140625" style="3" customWidth="1"/>
    <col min="15620" max="15620" width="7.42578125" style="3" customWidth="1"/>
    <col min="15621" max="15621" width="8.140625" style="3" customWidth="1"/>
    <col min="15622" max="15622" width="9" style="3" customWidth="1"/>
    <col min="15623" max="15623" width="10.42578125" style="3" customWidth="1"/>
    <col min="15624" max="15624" width="7.42578125" style="3" customWidth="1"/>
    <col min="15625" max="15625" width="8" style="3" customWidth="1"/>
    <col min="15626" max="15626" width="10.140625" style="3" customWidth="1"/>
    <col min="15627" max="15627" width="13" style="3" customWidth="1"/>
    <col min="15628" max="15628" width="18.5703125" style="3" customWidth="1"/>
    <col min="15629" max="15872" width="9.140625" style="3"/>
    <col min="15873" max="15873" width="6.85546875" style="3" customWidth="1"/>
    <col min="15874" max="15874" width="20.28515625" style="3" customWidth="1"/>
    <col min="15875" max="15875" width="23.140625" style="3" customWidth="1"/>
    <col min="15876" max="15876" width="7.42578125" style="3" customWidth="1"/>
    <col min="15877" max="15877" width="8.140625" style="3" customWidth="1"/>
    <col min="15878" max="15878" width="9" style="3" customWidth="1"/>
    <col min="15879" max="15879" width="10.42578125" style="3" customWidth="1"/>
    <col min="15880" max="15880" width="7.42578125" style="3" customWidth="1"/>
    <col min="15881" max="15881" width="8" style="3" customWidth="1"/>
    <col min="15882" max="15882" width="10.140625" style="3" customWidth="1"/>
    <col min="15883" max="15883" width="13" style="3" customWidth="1"/>
    <col min="15884" max="15884" width="18.5703125" style="3" customWidth="1"/>
    <col min="15885" max="16128" width="9.140625" style="3"/>
    <col min="16129" max="16129" width="6.85546875" style="3" customWidth="1"/>
    <col min="16130" max="16130" width="20.28515625" style="3" customWidth="1"/>
    <col min="16131" max="16131" width="23.140625" style="3" customWidth="1"/>
    <col min="16132" max="16132" width="7.42578125" style="3" customWidth="1"/>
    <col min="16133" max="16133" width="8.140625" style="3" customWidth="1"/>
    <col min="16134" max="16134" width="9" style="3" customWidth="1"/>
    <col min="16135" max="16135" width="10.42578125" style="3" customWidth="1"/>
    <col min="16136" max="16136" width="7.42578125" style="3" customWidth="1"/>
    <col min="16137" max="16137" width="8" style="3" customWidth="1"/>
    <col min="16138" max="16138" width="10.140625" style="3" customWidth="1"/>
    <col min="16139" max="16139" width="13" style="3" customWidth="1"/>
    <col min="16140" max="16140" width="18.5703125" style="3" customWidth="1"/>
    <col min="16141" max="16384" width="9.140625" style="3"/>
  </cols>
  <sheetData>
    <row r="1" spans="1:12" ht="15.75" x14ac:dyDescent="0.25">
      <c r="B1" s="63" t="s">
        <v>1</v>
      </c>
      <c r="C1" s="63"/>
      <c r="D1" s="63"/>
      <c r="E1" s="63"/>
      <c r="F1" s="63"/>
      <c r="G1" s="63"/>
      <c r="H1" s="63"/>
      <c r="I1" s="63"/>
      <c r="J1" s="63"/>
      <c r="K1" s="63"/>
    </row>
    <row r="2" spans="1:12" ht="15.75" x14ac:dyDescent="0.25">
      <c r="B2" s="60" t="s">
        <v>0</v>
      </c>
      <c r="C2" s="60"/>
      <c r="D2" s="60"/>
      <c r="E2" s="60"/>
      <c r="F2" s="60"/>
      <c r="G2" s="60"/>
      <c r="H2" s="60"/>
      <c r="I2" s="60"/>
      <c r="J2" s="60"/>
      <c r="K2" s="60"/>
    </row>
    <row r="3" spans="1:12" ht="15.75" x14ac:dyDescent="0.25">
      <c r="B3" s="60" t="s">
        <v>2</v>
      </c>
      <c r="C3" s="60"/>
      <c r="D3" s="60"/>
      <c r="E3" s="60"/>
      <c r="F3" s="60"/>
      <c r="G3" s="60"/>
      <c r="H3" s="60"/>
      <c r="I3" s="60"/>
      <c r="J3" s="60"/>
      <c r="K3" s="60"/>
    </row>
    <row r="4" spans="1:12" ht="15.75" x14ac:dyDescent="0.25">
      <c r="B4" s="4"/>
      <c r="C4" s="4"/>
      <c r="D4" s="4"/>
      <c r="E4" s="4"/>
      <c r="F4" s="4"/>
      <c r="G4" s="4"/>
      <c r="H4" s="4"/>
      <c r="I4" s="4"/>
      <c r="J4" s="4"/>
      <c r="K4" s="4"/>
    </row>
    <row r="5" spans="1:12" s="10" customFormat="1" ht="15.75" x14ac:dyDescent="0.25">
      <c r="A5" s="59" t="s">
        <v>93</v>
      </c>
      <c r="B5" s="59"/>
      <c r="C5" s="59"/>
      <c r="D5" s="59"/>
      <c r="E5" s="59"/>
      <c r="F5" s="59"/>
      <c r="G5" s="59"/>
      <c r="H5" s="59"/>
      <c r="I5" s="59"/>
      <c r="J5" s="59"/>
      <c r="K5" s="59"/>
      <c r="L5" s="59"/>
    </row>
    <row r="6" spans="1:12" s="10" customFormat="1" ht="15.75" x14ac:dyDescent="0.25">
      <c r="A6" s="8" t="s">
        <v>3</v>
      </c>
      <c r="B6" s="55" t="s">
        <v>4</v>
      </c>
      <c r="C6" s="55"/>
      <c r="D6" s="55"/>
      <c r="E6" s="55"/>
      <c r="F6" s="55"/>
      <c r="G6" s="55"/>
      <c r="H6" s="55"/>
      <c r="I6" s="55"/>
      <c r="J6" s="55"/>
      <c r="K6" s="55"/>
      <c r="L6" s="9"/>
    </row>
    <row r="7" spans="1:12" s="10" customFormat="1" ht="8.25" customHeight="1" thickBot="1" x14ac:dyDescent="0.3">
      <c r="A7" s="8"/>
      <c r="B7" s="11"/>
      <c r="C7" s="11"/>
      <c r="D7" s="11"/>
      <c r="E7" s="11"/>
      <c r="F7" s="11"/>
      <c r="G7" s="11"/>
      <c r="H7" s="11"/>
      <c r="I7" s="11"/>
      <c r="J7" s="11"/>
      <c r="K7" s="11"/>
      <c r="L7" s="9"/>
    </row>
    <row r="8" spans="1:12" s="10" customFormat="1" ht="110.25" x14ac:dyDescent="0.25">
      <c r="A8" s="12" t="s">
        <v>5</v>
      </c>
      <c r="B8" s="13" t="s">
        <v>6</v>
      </c>
      <c r="C8" s="13" t="s">
        <v>7</v>
      </c>
      <c r="D8" s="14" t="s">
        <v>8</v>
      </c>
      <c r="E8" s="15" t="s">
        <v>9</v>
      </c>
      <c r="F8" s="16" t="s">
        <v>10</v>
      </c>
      <c r="G8" s="14" t="s">
        <v>11</v>
      </c>
      <c r="H8" s="14" t="s">
        <v>12</v>
      </c>
      <c r="I8" s="14" t="s">
        <v>13</v>
      </c>
      <c r="J8" s="17" t="s">
        <v>14</v>
      </c>
      <c r="K8" s="17" t="s">
        <v>15</v>
      </c>
      <c r="L8" s="18" t="s">
        <v>16</v>
      </c>
    </row>
    <row r="9" spans="1:12" s="10" customFormat="1" ht="15.75" x14ac:dyDescent="0.25">
      <c r="A9" s="19">
        <v>1</v>
      </c>
      <c r="B9" s="20" t="s">
        <v>17</v>
      </c>
      <c r="C9" s="21"/>
      <c r="D9" s="22"/>
      <c r="E9" s="23"/>
      <c r="F9" s="24"/>
      <c r="G9" s="24"/>
      <c r="H9" s="24"/>
      <c r="I9" s="24"/>
      <c r="J9" s="29"/>
      <c r="K9" s="29"/>
      <c r="L9" s="25"/>
    </row>
    <row r="10" spans="1:12" s="10" customFormat="1" ht="78.75" x14ac:dyDescent="0.25">
      <c r="A10" s="26">
        <v>1.1000000000000001</v>
      </c>
      <c r="B10" s="21" t="s">
        <v>69</v>
      </c>
      <c r="C10" s="27" t="s">
        <v>18</v>
      </c>
      <c r="D10" s="28">
        <v>1</v>
      </c>
      <c r="E10" s="23">
        <v>61853</v>
      </c>
      <c r="F10" s="24"/>
      <c r="G10" s="24"/>
      <c r="H10" s="24">
        <v>1</v>
      </c>
      <c r="I10" s="24">
        <v>20</v>
      </c>
      <c r="J10" s="29">
        <f t="shared" ref="J10:J25" si="0">G10+F10+(D10*E10)</f>
        <v>61853</v>
      </c>
      <c r="K10" s="29">
        <f t="shared" ref="K10:K19" si="1">J10*I10*H10</f>
        <v>1237060</v>
      </c>
      <c r="L10" s="25"/>
    </row>
    <row r="11" spans="1:12" s="10" customFormat="1" ht="78.75" x14ac:dyDescent="0.25">
      <c r="A11" s="26">
        <v>1.2</v>
      </c>
      <c r="B11" s="21" t="s">
        <v>92</v>
      </c>
      <c r="C11" s="21" t="s">
        <v>18</v>
      </c>
      <c r="D11" s="28">
        <v>3</v>
      </c>
      <c r="E11" s="23">
        <v>61853</v>
      </c>
      <c r="F11" s="24"/>
      <c r="G11" s="24">
        <f>2000*D11</f>
        <v>6000</v>
      </c>
      <c r="H11" s="24">
        <v>1</v>
      </c>
      <c r="I11" s="24">
        <v>5</v>
      </c>
      <c r="J11" s="29">
        <f t="shared" si="0"/>
        <v>191559</v>
      </c>
      <c r="K11" s="29">
        <f t="shared" si="1"/>
        <v>957795</v>
      </c>
      <c r="L11" s="25"/>
    </row>
    <row r="12" spans="1:12" s="10" customFormat="1" ht="94.5" x14ac:dyDescent="0.25">
      <c r="A12" s="26">
        <v>1.3</v>
      </c>
      <c r="B12" s="21" t="s">
        <v>91</v>
      </c>
      <c r="C12" s="21" t="s">
        <v>20</v>
      </c>
      <c r="D12" s="28">
        <v>1</v>
      </c>
      <c r="E12" s="23">
        <v>61853</v>
      </c>
      <c r="F12" s="24"/>
      <c r="G12" s="24"/>
      <c r="H12" s="24">
        <v>1</v>
      </c>
      <c r="I12" s="24">
        <v>10</v>
      </c>
      <c r="J12" s="29">
        <f t="shared" si="0"/>
        <v>61853</v>
      </c>
      <c r="K12" s="29">
        <f t="shared" si="1"/>
        <v>618530</v>
      </c>
      <c r="L12" s="25"/>
    </row>
    <row r="13" spans="1:12" s="10" customFormat="1" ht="15.75" x14ac:dyDescent="0.25">
      <c r="A13" s="19">
        <v>2</v>
      </c>
      <c r="B13" s="20" t="s">
        <v>21</v>
      </c>
      <c r="C13" s="21" t="s">
        <v>22</v>
      </c>
      <c r="D13" s="28">
        <v>2</v>
      </c>
      <c r="E13" s="23">
        <v>61853</v>
      </c>
      <c r="F13" s="24">
        <v>0</v>
      </c>
      <c r="G13" s="24"/>
      <c r="H13" s="24">
        <v>1</v>
      </c>
      <c r="I13" s="24">
        <v>10</v>
      </c>
      <c r="J13" s="29">
        <f t="shared" si="0"/>
        <v>123706</v>
      </c>
      <c r="K13" s="29">
        <f t="shared" si="1"/>
        <v>1237060</v>
      </c>
      <c r="L13" s="25"/>
    </row>
    <row r="14" spans="1:12" s="10" customFormat="1" ht="15.75" x14ac:dyDescent="0.25">
      <c r="A14" s="26"/>
      <c r="B14" s="21"/>
      <c r="C14" s="21" t="s">
        <v>23</v>
      </c>
      <c r="D14" s="28">
        <v>1</v>
      </c>
      <c r="E14" s="23">
        <v>61853</v>
      </c>
      <c r="F14" s="24">
        <v>0</v>
      </c>
      <c r="G14" s="24">
        <v>8000</v>
      </c>
      <c r="H14" s="24">
        <v>1</v>
      </c>
      <c r="I14" s="24">
        <v>10</v>
      </c>
      <c r="J14" s="29">
        <f t="shared" si="0"/>
        <v>69853</v>
      </c>
      <c r="K14" s="29">
        <f t="shared" si="1"/>
        <v>698530</v>
      </c>
      <c r="L14" s="25" t="s">
        <v>24</v>
      </c>
    </row>
    <row r="15" spans="1:12" s="10" customFormat="1" ht="15.75" x14ac:dyDescent="0.25">
      <c r="A15" s="26"/>
      <c r="B15" s="21"/>
      <c r="C15" s="21" t="s">
        <v>25</v>
      </c>
      <c r="D15" s="28">
        <v>0.5</v>
      </c>
      <c r="E15" s="23">
        <v>61853</v>
      </c>
      <c r="F15" s="24">
        <v>0</v>
      </c>
      <c r="G15" s="24"/>
      <c r="H15" s="24">
        <v>1</v>
      </c>
      <c r="I15" s="24">
        <v>0</v>
      </c>
      <c r="J15" s="29">
        <f t="shared" si="0"/>
        <v>30926.5</v>
      </c>
      <c r="K15" s="29">
        <f t="shared" si="1"/>
        <v>0</v>
      </c>
      <c r="L15" s="25"/>
    </row>
    <row r="16" spans="1:12" s="10" customFormat="1" ht="31.5" x14ac:dyDescent="0.25">
      <c r="A16" s="19">
        <v>3</v>
      </c>
      <c r="B16" s="20" t="s">
        <v>26</v>
      </c>
      <c r="C16" s="21"/>
      <c r="D16" s="28">
        <v>0</v>
      </c>
      <c r="E16" s="23">
        <v>61853</v>
      </c>
      <c r="F16" s="24">
        <v>0</v>
      </c>
      <c r="G16" s="24"/>
      <c r="H16" s="24">
        <v>1</v>
      </c>
      <c r="I16" s="24">
        <v>0</v>
      </c>
      <c r="J16" s="29">
        <f t="shared" si="0"/>
        <v>0</v>
      </c>
      <c r="K16" s="29">
        <f t="shared" si="1"/>
        <v>0</v>
      </c>
      <c r="L16" s="25"/>
    </row>
    <row r="17" spans="1:12" s="10" customFormat="1" ht="15.75" x14ac:dyDescent="0.25">
      <c r="A17" s="30" t="s">
        <v>27</v>
      </c>
      <c r="B17" s="21" t="s">
        <v>28</v>
      </c>
      <c r="C17" s="21"/>
      <c r="D17" s="28">
        <v>0</v>
      </c>
      <c r="E17" s="23">
        <v>61853</v>
      </c>
      <c r="F17" s="24">
        <v>0</v>
      </c>
      <c r="G17" s="24"/>
      <c r="H17" s="24">
        <v>1</v>
      </c>
      <c r="I17" s="24">
        <v>0</v>
      </c>
      <c r="J17" s="29">
        <f t="shared" si="0"/>
        <v>0</v>
      </c>
      <c r="K17" s="29">
        <f t="shared" si="1"/>
        <v>0</v>
      </c>
      <c r="L17" s="25"/>
    </row>
    <row r="18" spans="1:12" s="10" customFormat="1" ht="15.75" x14ac:dyDescent="0.25">
      <c r="A18" s="30" t="s">
        <v>29</v>
      </c>
      <c r="B18" s="21" t="s">
        <v>30</v>
      </c>
      <c r="C18" s="21"/>
      <c r="D18" s="28">
        <v>0</v>
      </c>
      <c r="E18" s="23">
        <v>61853</v>
      </c>
      <c r="F18" s="24">
        <v>0</v>
      </c>
      <c r="G18" s="24"/>
      <c r="H18" s="24">
        <v>1</v>
      </c>
      <c r="I18" s="24">
        <v>0</v>
      </c>
      <c r="J18" s="29">
        <f t="shared" si="0"/>
        <v>0</v>
      </c>
      <c r="K18" s="29">
        <f t="shared" si="1"/>
        <v>0</v>
      </c>
      <c r="L18" s="25"/>
    </row>
    <row r="19" spans="1:12" s="10" customFormat="1" ht="15.75" x14ac:dyDescent="0.25">
      <c r="A19" s="30" t="s">
        <v>31</v>
      </c>
      <c r="B19" s="21" t="s">
        <v>32</v>
      </c>
      <c r="C19" s="21"/>
      <c r="D19" s="28">
        <v>0</v>
      </c>
      <c r="E19" s="23">
        <v>61853</v>
      </c>
      <c r="F19" s="24">
        <v>0</v>
      </c>
      <c r="G19" s="24"/>
      <c r="H19" s="24">
        <v>1</v>
      </c>
      <c r="I19" s="24">
        <v>0</v>
      </c>
      <c r="J19" s="29">
        <f t="shared" si="0"/>
        <v>0</v>
      </c>
      <c r="K19" s="29">
        <f t="shared" si="1"/>
        <v>0</v>
      </c>
      <c r="L19" s="25"/>
    </row>
    <row r="20" spans="1:12" s="10" customFormat="1" ht="63" x14ac:dyDescent="0.25">
      <c r="A20" s="26">
        <v>4</v>
      </c>
      <c r="B20" s="21" t="s">
        <v>33</v>
      </c>
      <c r="C20" s="21"/>
      <c r="D20" s="28"/>
      <c r="E20" s="23">
        <v>61853</v>
      </c>
      <c r="F20" s="24"/>
      <c r="G20" s="24"/>
      <c r="H20" s="24"/>
      <c r="I20" s="24">
        <v>0</v>
      </c>
      <c r="J20" s="29">
        <f t="shared" si="0"/>
        <v>0</v>
      </c>
      <c r="K20" s="29"/>
      <c r="L20" s="25"/>
    </row>
    <row r="21" spans="1:12" s="10" customFormat="1" ht="31.5" x14ac:dyDescent="0.25">
      <c r="A21" s="26">
        <v>5</v>
      </c>
      <c r="B21" s="21" t="s">
        <v>34</v>
      </c>
      <c r="C21" s="21"/>
      <c r="D21" s="28">
        <v>0</v>
      </c>
      <c r="E21" s="23">
        <v>61853</v>
      </c>
      <c r="F21" s="24">
        <v>0</v>
      </c>
      <c r="G21" s="24"/>
      <c r="H21" s="24">
        <v>1</v>
      </c>
      <c r="I21" s="24">
        <v>0</v>
      </c>
      <c r="J21" s="29">
        <f t="shared" si="0"/>
        <v>0</v>
      </c>
      <c r="K21" s="29">
        <f>J21*I21*H21</f>
        <v>0</v>
      </c>
      <c r="L21" s="25"/>
    </row>
    <row r="22" spans="1:12" s="10" customFormat="1" ht="15.75" x14ac:dyDescent="0.25">
      <c r="A22" s="26">
        <v>6</v>
      </c>
      <c r="B22" s="20" t="s">
        <v>35</v>
      </c>
      <c r="C22" s="21" t="s">
        <v>22</v>
      </c>
      <c r="D22" s="28">
        <v>2</v>
      </c>
      <c r="E22" s="23">
        <v>61853</v>
      </c>
      <c r="F22" s="24">
        <v>0</v>
      </c>
      <c r="G22" s="24"/>
      <c r="H22" s="24">
        <v>1</v>
      </c>
      <c r="I22" s="24">
        <v>10</v>
      </c>
      <c r="J22" s="29">
        <f t="shared" si="0"/>
        <v>123706</v>
      </c>
      <c r="K22" s="29">
        <f>J22*I22*H22</f>
        <v>1237060</v>
      </c>
      <c r="L22" s="25"/>
    </row>
    <row r="23" spans="1:12" s="10" customFormat="1" ht="15.75" x14ac:dyDescent="0.25">
      <c r="A23" s="31"/>
      <c r="B23" s="21"/>
      <c r="C23" s="21" t="s">
        <v>23</v>
      </c>
      <c r="D23" s="28">
        <v>1</v>
      </c>
      <c r="E23" s="23">
        <v>61853</v>
      </c>
      <c r="F23" s="24">
        <v>0</v>
      </c>
      <c r="G23" s="24">
        <v>8000</v>
      </c>
      <c r="H23" s="24">
        <v>1</v>
      </c>
      <c r="I23" s="24">
        <v>10</v>
      </c>
      <c r="J23" s="29">
        <f t="shared" si="0"/>
        <v>69853</v>
      </c>
      <c r="K23" s="29">
        <f>J23*I23*H23</f>
        <v>698530</v>
      </c>
      <c r="L23" s="25" t="s">
        <v>24</v>
      </c>
    </row>
    <row r="24" spans="1:12" s="10" customFormat="1" ht="15.75" x14ac:dyDescent="0.25">
      <c r="A24" s="31"/>
      <c r="B24" s="21"/>
      <c r="C24" s="21" t="s">
        <v>25</v>
      </c>
      <c r="D24" s="28">
        <v>0.5</v>
      </c>
      <c r="E24" s="23">
        <v>61853</v>
      </c>
      <c r="F24" s="24">
        <v>0</v>
      </c>
      <c r="G24" s="24"/>
      <c r="H24" s="24">
        <v>1</v>
      </c>
      <c r="I24" s="24">
        <v>0</v>
      </c>
      <c r="J24" s="29">
        <f t="shared" si="0"/>
        <v>30926.5</v>
      </c>
      <c r="K24" s="29">
        <f>J24*I24*H24</f>
        <v>0</v>
      </c>
      <c r="L24" s="25"/>
    </row>
    <row r="25" spans="1:12" s="10" customFormat="1" ht="15.75" x14ac:dyDescent="0.25">
      <c r="A25" s="32"/>
      <c r="B25" s="21"/>
      <c r="C25" s="21" t="s">
        <v>36</v>
      </c>
      <c r="D25" s="28">
        <v>0</v>
      </c>
      <c r="E25" s="23">
        <v>61853</v>
      </c>
      <c r="F25" s="24">
        <v>0</v>
      </c>
      <c r="G25" s="24"/>
      <c r="H25" s="24">
        <v>1</v>
      </c>
      <c r="I25" s="24">
        <v>0</v>
      </c>
      <c r="J25" s="29">
        <f t="shared" si="0"/>
        <v>0</v>
      </c>
      <c r="K25" s="29">
        <f>J25*I25*H25</f>
        <v>0</v>
      </c>
      <c r="L25" s="25"/>
    </row>
    <row r="26" spans="1:12" s="10" customFormat="1" ht="16.5" thickBot="1" x14ac:dyDescent="0.3">
      <c r="A26" s="33"/>
      <c r="B26" s="56" t="s">
        <v>37</v>
      </c>
      <c r="C26" s="57"/>
      <c r="D26" s="34"/>
      <c r="E26" s="35"/>
      <c r="F26" s="35">
        <f>SUM(F9:F20)</f>
        <v>0</v>
      </c>
      <c r="G26" s="35">
        <f>SUM(G9:G25)</f>
        <v>22000</v>
      </c>
      <c r="H26" s="35"/>
      <c r="I26" s="35"/>
      <c r="J26" s="35">
        <f>SUM(J9:J25)</f>
        <v>764236</v>
      </c>
      <c r="K26" s="35">
        <f>SUM(K9:K25)</f>
        <v>6684565</v>
      </c>
      <c r="L26" s="36"/>
    </row>
    <row r="27" spans="1:12" s="10" customFormat="1" ht="16.5" thickBot="1" x14ac:dyDescent="0.3">
      <c r="A27" s="37" t="s">
        <v>38</v>
      </c>
      <c r="B27" s="58" t="s">
        <v>39</v>
      </c>
      <c r="C27" s="58"/>
      <c r="D27" s="58"/>
      <c r="E27" s="58"/>
      <c r="F27" s="58"/>
      <c r="G27" s="58"/>
      <c r="H27" s="58"/>
      <c r="I27" s="58"/>
      <c r="J27" s="58"/>
      <c r="K27" s="58"/>
      <c r="L27" s="58"/>
    </row>
    <row r="28" spans="1:12" s="10" customFormat="1" ht="110.25" x14ac:dyDescent="0.25">
      <c r="A28" s="12" t="s">
        <v>5</v>
      </c>
      <c r="B28" s="13" t="s">
        <v>6</v>
      </c>
      <c r="C28" s="13" t="s">
        <v>7</v>
      </c>
      <c r="D28" s="14" t="s">
        <v>8</v>
      </c>
      <c r="E28" s="15" t="s">
        <v>9</v>
      </c>
      <c r="F28" s="16" t="s">
        <v>10</v>
      </c>
      <c r="G28" s="14" t="s">
        <v>11</v>
      </c>
      <c r="H28" s="14" t="s">
        <v>12</v>
      </c>
      <c r="I28" s="14" t="s">
        <v>13</v>
      </c>
      <c r="J28" s="14" t="s">
        <v>14</v>
      </c>
      <c r="K28" s="14" t="s">
        <v>15</v>
      </c>
      <c r="L28" s="18" t="s">
        <v>16</v>
      </c>
    </row>
    <row r="29" spans="1:12" s="10" customFormat="1" ht="15.75" x14ac:dyDescent="0.25">
      <c r="A29" s="19">
        <v>1</v>
      </c>
      <c r="B29" s="20" t="s">
        <v>17</v>
      </c>
      <c r="C29" s="21"/>
      <c r="D29" s="22"/>
      <c r="E29" s="23"/>
      <c r="F29" s="24"/>
      <c r="G29" s="24"/>
      <c r="H29" s="24"/>
      <c r="I29" s="24"/>
      <c r="J29" s="24"/>
      <c r="K29" s="24"/>
      <c r="L29" s="25"/>
    </row>
    <row r="30" spans="1:12" s="10" customFormat="1" ht="78.75" x14ac:dyDescent="0.25">
      <c r="A30" s="26">
        <v>1.1000000000000001</v>
      </c>
      <c r="B30" s="21" t="s">
        <v>69</v>
      </c>
      <c r="C30" s="27" t="s">
        <v>18</v>
      </c>
      <c r="D30" s="28">
        <v>1</v>
      </c>
      <c r="E30" s="23">
        <v>61853</v>
      </c>
      <c r="F30" s="24"/>
      <c r="G30" s="24"/>
      <c r="H30" s="24">
        <v>1</v>
      </c>
      <c r="I30" s="24">
        <v>20</v>
      </c>
      <c r="J30" s="29">
        <f t="shared" ref="J30:J45" si="2">G30+F30+(D30*E30)</f>
        <v>61853</v>
      </c>
      <c r="K30" s="29">
        <f t="shared" ref="K30:K39" si="3">J30*I30*H30</f>
        <v>1237060</v>
      </c>
      <c r="L30" s="25"/>
    </row>
    <row r="31" spans="1:12" s="10" customFormat="1" ht="47.25" x14ac:dyDescent="0.25">
      <c r="A31" s="26">
        <v>1.2</v>
      </c>
      <c r="B31" s="21" t="s">
        <v>90</v>
      </c>
      <c r="C31" s="21" t="s">
        <v>18</v>
      </c>
      <c r="D31" s="28">
        <v>3</v>
      </c>
      <c r="E31" s="23">
        <v>61853</v>
      </c>
      <c r="F31" s="24"/>
      <c r="G31" s="24">
        <f>2000*D31</f>
        <v>6000</v>
      </c>
      <c r="H31" s="24">
        <v>1</v>
      </c>
      <c r="I31" s="24">
        <v>5</v>
      </c>
      <c r="J31" s="29">
        <f t="shared" si="2"/>
        <v>191559</v>
      </c>
      <c r="K31" s="29">
        <f t="shared" si="3"/>
        <v>957795</v>
      </c>
      <c r="L31" s="25"/>
    </row>
    <row r="32" spans="1:12" s="10" customFormat="1" ht="31.5" x14ac:dyDescent="0.25">
      <c r="A32" s="26">
        <v>1.3</v>
      </c>
      <c r="B32" s="21" t="s">
        <v>89</v>
      </c>
      <c r="C32" s="21" t="s">
        <v>20</v>
      </c>
      <c r="D32" s="28">
        <v>1</v>
      </c>
      <c r="E32" s="23">
        <v>61853</v>
      </c>
      <c r="F32" s="24"/>
      <c r="G32" s="24"/>
      <c r="H32" s="24">
        <v>1</v>
      </c>
      <c r="I32" s="24">
        <v>10</v>
      </c>
      <c r="J32" s="29">
        <f t="shared" si="2"/>
        <v>61853</v>
      </c>
      <c r="K32" s="29">
        <f t="shared" si="3"/>
        <v>618530</v>
      </c>
      <c r="L32" s="25"/>
    </row>
    <row r="33" spans="1:12" s="10" customFormat="1" ht="15.75" x14ac:dyDescent="0.25">
      <c r="A33" s="19">
        <v>2</v>
      </c>
      <c r="B33" s="20" t="s">
        <v>21</v>
      </c>
      <c r="C33" s="21" t="s">
        <v>22</v>
      </c>
      <c r="D33" s="28">
        <v>2</v>
      </c>
      <c r="E33" s="23">
        <v>61853</v>
      </c>
      <c r="F33" s="24">
        <v>0</v>
      </c>
      <c r="G33" s="24"/>
      <c r="H33" s="24">
        <v>1</v>
      </c>
      <c r="I33" s="24">
        <v>10</v>
      </c>
      <c r="J33" s="29">
        <f t="shared" si="2"/>
        <v>123706</v>
      </c>
      <c r="K33" s="29">
        <f t="shared" si="3"/>
        <v>1237060</v>
      </c>
      <c r="L33" s="25"/>
    </row>
    <row r="34" spans="1:12" s="10" customFormat="1" ht="15.75" x14ac:dyDescent="0.25">
      <c r="A34" s="26"/>
      <c r="B34" s="21"/>
      <c r="C34" s="21" t="s">
        <v>23</v>
      </c>
      <c r="D34" s="28">
        <v>1</v>
      </c>
      <c r="E34" s="23">
        <v>61853</v>
      </c>
      <c r="F34" s="24">
        <v>0</v>
      </c>
      <c r="G34" s="24">
        <v>8000</v>
      </c>
      <c r="H34" s="24">
        <v>1</v>
      </c>
      <c r="I34" s="24">
        <v>10</v>
      </c>
      <c r="J34" s="29">
        <f t="shared" si="2"/>
        <v>69853</v>
      </c>
      <c r="K34" s="29">
        <f t="shared" si="3"/>
        <v>698530</v>
      </c>
      <c r="L34" s="25" t="s">
        <v>24</v>
      </c>
    </row>
    <row r="35" spans="1:12" s="10" customFormat="1" ht="15.75" x14ac:dyDescent="0.25">
      <c r="A35" s="26"/>
      <c r="B35" s="21"/>
      <c r="C35" s="21" t="s">
        <v>25</v>
      </c>
      <c r="D35" s="28">
        <v>0.5</v>
      </c>
      <c r="E35" s="23">
        <v>61853</v>
      </c>
      <c r="F35" s="24">
        <v>0</v>
      </c>
      <c r="G35" s="24"/>
      <c r="H35" s="24">
        <v>1</v>
      </c>
      <c r="I35" s="24">
        <v>0</v>
      </c>
      <c r="J35" s="29">
        <f t="shared" si="2"/>
        <v>30926.5</v>
      </c>
      <c r="K35" s="29">
        <f t="shared" si="3"/>
        <v>0</v>
      </c>
      <c r="L35" s="25"/>
    </row>
    <row r="36" spans="1:12" s="10" customFormat="1" ht="31.5" x14ac:dyDescent="0.25">
      <c r="A36" s="19">
        <v>3</v>
      </c>
      <c r="B36" s="20" t="s">
        <v>26</v>
      </c>
      <c r="C36" s="21"/>
      <c r="D36" s="28">
        <v>0</v>
      </c>
      <c r="E36" s="23">
        <v>61853</v>
      </c>
      <c r="F36" s="24">
        <v>0</v>
      </c>
      <c r="G36" s="24"/>
      <c r="H36" s="24">
        <v>1</v>
      </c>
      <c r="I36" s="24">
        <v>0</v>
      </c>
      <c r="J36" s="29">
        <f t="shared" si="2"/>
        <v>0</v>
      </c>
      <c r="K36" s="29">
        <f t="shared" si="3"/>
        <v>0</v>
      </c>
      <c r="L36" s="25"/>
    </row>
    <row r="37" spans="1:12" s="10" customFormat="1" ht="15.75" x14ac:dyDescent="0.25">
      <c r="A37" s="30" t="s">
        <v>27</v>
      </c>
      <c r="B37" s="21" t="s">
        <v>28</v>
      </c>
      <c r="C37" s="21"/>
      <c r="D37" s="28">
        <v>0</v>
      </c>
      <c r="E37" s="23">
        <v>61853</v>
      </c>
      <c r="F37" s="24">
        <v>0</v>
      </c>
      <c r="G37" s="24"/>
      <c r="H37" s="24">
        <v>1</v>
      </c>
      <c r="I37" s="24">
        <v>0</v>
      </c>
      <c r="J37" s="29">
        <f t="shared" si="2"/>
        <v>0</v>
      </c>
      <c r="K37" s="29">
        <f t="shared" si="3"/>
        <v>0</v>
      </c>
      <c r="L37" s="25"/>
    </row>
    <row r="38" spans="1:12" s="10" customFormat="1" ht="15.75" x14ac:dyDescent="0.25">
      <c r="A38" s="30" t="s">
        <v>29</v>
      </c>
      <c r="B38" s="21" t="s">
        <v>30</v>
      </c>
      <c r="C38" s="21"/>
      <c r="D38" s="28">
        <v>0</v>
      </c>
      <c r="E38" s="23">
        <v>61853</v>
      </c>
      <c r="F38" s="24">
        <v>0</v>
      </c>
      <c r="G38" s="24"/>
      <c r="H38" s="24">
        <v>1</v>
      </c>
      <c r="I38" s="24">
        <v>0</v>
      </c>
      <c r="J38" s="29">
        <f t="shared" si="2"/>
        <v>0</v>
      </c>
      <c r="K38" s="29">
        <f t="shared" si="3"/>
        <v>0</v>
      </c>
      <c r="L38" s="25"/>
    </row>
    <row r="39" spans="1:12" s="10" customFormat="1" ht="15.75" x14ac:dyDescent="0.25">
      <c r="A39" s="30" t="s">
        <v>31</v>
      </c>
      <c r="B39" s="21" t="s">
        <v>32</v>
      </c>
      <c r="C39" s="21"/>
      <c r="D39" s="28">
        <v>0</v>
      </c>
      <c r="E39" s="23">
        <v>61853</v>
      </c>
      <c r="F39" s="24">
        <v>0</v>
      </c>
      <c r="G39" s="24"/>
      <c r="H39" s="24">
        <v>1</v>
      </c>
      <c r="I39" s="24">
        <v>0</v>
      </c>
      <c r="J39" s="29">
        <f t="shared" si="2"/>
        <v>0</v>
      </c>
      <c r="K39" s="29">
        <f t="shared" si="3"/>
        <v>0</v>
      </c>
      <c r="L39" s="25"/>
    </row>
    <row r="40" spans="1:12" s="10" customFormat="1" ht="63" x14ac:dyDescent="0.25">
      <c r="A40" s="26">
        <v>4</v>
      </c>
      <c r="B40" s="21" t="s">
        <v>33</v>
      </c>
      <c r="C40" s="21"/>
      <c r="D40" s="28"/>
      <c r="E40" s="23">
        <v>61853</v>
      </c>
      <c r="F40" s="24"/>
      <c r="G40" s="24"/>
      <c r="H40" s="24"/>
      <c r="I40" s="24">
        <v>0</v>
      </c>
      <c r="J40" s="29">
        <f t="shared" si="2"/>
        <v>0</v>
      </c>
      <c r="K40" s="29"/>
      <c r="L40" s="25"/>
    </row>
    <row r="41" spans="1:12" s="10" customFormat="1" ht="31.5" x14ac:dyDescent="0.25">
      <c r="A41" s="26">
        <v>5</v>
      </c>
      <c r="B41" s="21" t="s">
        <v>34</v>
      </c>
      <c r="C41" s="21"/>
      <c r="D41" s="28">
        <v>0</v>
      </c>
      <c r="E41" s="23">
        <v>61853</v>
      </c>
      <c r="F41" s="24">
        <v>0</v>
      </c>
      <c r="G41" s="24"/>
      <c r="H41" s="24">
        <v>1</v>
      </c>
      <c r="I41" s="24">
        <v>0</v>
      </c>
      <c r="J41" s="29">
        <f t="shared" si="2"/>
        <v>0</v>
      </c>
      <c r="K41" s="29">
        <f>J41*I41*H41</f>
        <v>0</v>
      </c>
      <c r="L41" s="25"/>
    </row>
    <row r="42" spans="1:12" s="10" customFormat="1" ht="15.75" x14ac:dyDescent="0.25">
      <c r="A42" s="26">
        <v>6</v>
      </c>
      <c r="B42" s="20" t="s">
        <v>35</v>
      </c>
      <c r="C42" s="21" t="s">
        <v>22</v>
      </c>
      <c r="D42" s="28">
        <v>2</v>
      </c>
      <c r="E42" s="23">
        <v>61853</v>
      </c>
      <c r="F42" s="24">
        <v>0</v>
      </c>
      <c r="G42" s="24"/>
      <c r="H42" s="24">
        <v>1</v>
      </c>
      <c r="I42" s="24">
        <v>10</v>
      </c>
      <c r="J42" s="29">
        <f t="shared" si="2"/>
        <v>123706</v>
      </c>
      <c r="K42" s="29">
        <f>J42*I42*H42</f>
        <v>1237060</v>
      </c>
      <c r="L42" s="25"/>
    </row>
    <row r="43" spans="1:12" s="10" customFormat="1" ht="15.75" x14ac:dyDescent="0.25">
      <c r="A43" s="31"/>
      <c r="B43" s="21"/>
      <c r="C43" s="21" t="s">
        <v>23</v>
      </c>
      <c r="D43" s="28">
        <v>1</v>
      </c>
      <c r="E43" s="23">
        <v>61853</v>
      </c>
      <c r="F43" s="24">
        <v>0</v>
      </c>
      <c r="G43" s="24">
        <v>8000</v>
      </c>
      <c r="H43" s="24">
        <v>1</v>
      </c>
      <c r="I43" s="24">
        <v>10</v>
      </c>
      <c r="J43" s="29">
        <f t="shared" si="2"/>
        <v>69853</v>
      </c>
      <c r="K43" s="29">
        <f>J43*I43*H43</f>
        <v>698530</v>
      </c>
      <c r="L43" s="25" t="s">
        <v>24</v>
      </c>
    </row>
    <row r="44" spans="1:12" s="10" customFormat="1" ht="15.75" x14ac:dyDescent="0.25">
      <c r="A44" s="31"/>
      <c r="B44" s="21"/>
      <c r="C44" s="21" t="s">
        <v>25</v>
      </c>
      <c r="D44" s="28">
        <v>0.5</v>
      </c>
      <c r="E44" s="23">
        <v>61853</v>
      </c>
      <c r="F44" s="24">
        <v>0</v>
      </c>
      <c r="G44" s="24"/>
      <c r="H44" s="24">
        <v>1</v>
      </c>
      <c r="I44" s="24">
        <v>0</v>
      </c>
      <c r="J44" s="29">
        <f t="shared" si="2"/>
        <v>30926.5</v>
      </c>
      <c r="K44" s="29">
        <f>J44*I44*H44</f>
        <v>0</v>
      </c>
      <c r="L44" s="25"/>
    </row>
    <row r="45" spans="1:12" s="10" customFormat="1" ht="15.75" x14ac:dyDescent="0.25">
      <c r="A45" s="32"/>
      <c r="B45" s="21"/>
      <c r="C45" s="21" t="s">
        <v>36</v>
      </c>
      <c r="D45" s="28">
        <v>0</v>
      </c>
      <c r="E45" s="23">
        <v>61853</v>
      </c>
      <c r="F45" s="24">
        <v>0</v>
      </c>
      <c r="G45" s="24"/>
      <c r="H45" s="24">
        <v>1</v>
      </c>
      <c r="I45" s="24">
        <v>0</v>
      </c>
      <c r="J45" s="29">
        <f t="shared" si="2"/>
        <v>0</v>
      </c>
      <c r="K45" s="29">
        <f>J45*I45*H45</f>
        <v>0</v>
      </c>
      <c r="L45" s="25"/>
    </row>
    <row r="46" spans="1:12" s="10" customFormat="1" ht="16.5" thickBot="1" x14ac:dyDescent="0.3">
      <c r="A46" s="33"/>
      <c r="B46" s="56" t="s">
        <v>37</v>
      </c>
      <c r="C46" s="57"/>
      <c r="D46" s="34"/>
      <c r="E46" s="35"/>
      <c r="F46" s="35">
        <f>SUM(F29:F45)</f>
        <v>0</v>
      </c>
      <c r="G46" s="35">
        <f>SUM(G29:G45)</f>
        <v>22000</v>
      </c>
      <c r="H46" s="35"/>
      <c r="I46" s="35"/>
      <c r="J46" s="35">
        <f>SUM(J29:J45)</f>
        <v>764236</v>
      </c>
      <c r="K46" s="35">
        <f>SUM(K29:K45)</f>
        <v>6684565</v>
      </c>
      <c r="L46" s="36"/>
    </row>
    <row r="47" spans="1:12" s="10" customFormat="1" ht="15.75" x14ac:dyDescent="0.25">
      <c r="A47" s="38"/>
      <c r="B47" s="39"/>
      <c r="C47" s="39"/>
      <c r="D47" s="40"/>
      <c r="E47" s="41"/>
      <c r="F47" s="41"/>
      <c r="G47" s="41"/>
      <c r="H47" s="42"/>
      <c r="I47" s="41"/>
      <c r="J47" s="41"/>
      <c r="K47" s="41"/>
      <c r="L47" s="41"/>
    </row>
    <row r="48" spans="1:12" s="10" customFormat="1" ht="15.75" x14ac:dyDescent="0.25">
      <c r="A48" s="8" t="s">
        <v>40</v>
      </c>
      <c r="B48" s="55" t="s">
        <v>41</v>
      </c>
      <c r="C48" s="55"/>
      <c r="D48" s="55"/>
      <c r="E48" s="55"/>
      <c r="F48" s="55"/>
      <c r="G48" s="55"/>
      <c r="H48" s="55"/>
      <c r="I48" s="55"/>
      <c r="J48" s="55"/>
      <c r="K48" s="55"/>
      <c r="L48" s="55"/>
    </row>
    <row r="49" spans="1:12" s="44" customFormat="1" ht="15.75" x14ac:dyDescent="0.25">
      <c r="A49" s="43"/>
      <c r="B49" s="43"/>
      <c r="C49" s="43"/>
      <c r="D49" s="43"/>
      <c r="E49" s="43"/>
      <c r="F49" s="43"/>
      <c r="G49" s="43"/>
      <c r="H49" s="43"/>
      <c r="I49" s="43"/>
      <c r="J49" s="43"/>
      <c r="K49" s="43"/>
      <c r="L49" s="43"/>
    </row>
    <row r="50" spans="1:12" s="44" customFormat="1" ht="15.75" x14ac:dyDescent="0.25">
      <c r="A50" s="43"/>
      <c r="B50" s="43"/>
      <c r="C50" s="43"/>
      <c r="D50" s="43"/>
      <c r="E50" s="43"/>
      <c r="F50" s="43"/>
      <c r="G50" s="43"/>
      <c r="H50" s="43"/>
      <c r="I50" s="43"/>
      <c r="J50" s="43"/>
      <c r="K50" s="43"/>
      <c r="L50" s="43"/>
    </row>
    <row r="51" spans="1:12" s="44" customFormat="1" ht="15.75" x14ac:dyDescent="0.25">
      <c r="A51" s="43"/>
      <c r="B51" s="43"/>
      <c r="C51" s="43"/>
      <c r="D51" s="43"/>
      <c r="E51" s="43"/>
      <c r="F51" s="43"/>
      <c r="G51" s="43"/>
      <c r="H51" s="43"/>
      <c r="I51" s="43"/>
      <c r="J51" s="43"/>
      <c r="K51" s="43"/>
      <c r="L51" s="43"/>
    </row>
    <row r="52" spans="1:12" s="44" customFormat="1" ht="15.75" x14ac:dyDescent="0.25">
      <c r="A52" s="43"/>
      <c r="B52" s="43"/>
      <c r="C52" s="43"/>
      <c r="D52" s="43"/>
      <c r="E52" s="43"/>
      <c r="F52" s="43"/>
      <c r="G52" s="43"/>
      <c r="H52" s="43"/>
      <c r="I52" s="43"/>
      <c r="J52" s="43"/>
      <c r="K52" s="43"/>
      <c r="L52" s="43"/>
    </row>
    <row r="53" spans="1:12" s="44" customFormat="1" ht="15.75" x14ac:dyDescent="0.25">
      <c r="A53" s="43"/>
      <c r="B53" s="43"/>
      <c r="C53" s="43"/>
      <c r="D53" s="43"/>
      <c r="E53" s="43"/>
      <c r="F53" s="43"/>
      <c r="G53" s="43"/>
      <c r="H53" s="43"/>
      <c r="I53" s="43"/>
      <c r="J53" s="43"/>
      <c r="K53" s="43"/>
      <c r="L53" s="43"/>
    </row>
    <row r="54" spans="1:12" s="44" customFormat="1" ht="15.75" x14ac:dyDescent="0.25">
      <c r="A54" s="43"/>
      <c r="B54" s="43"/>
      <c r="C54" s="43"/>
      <c r="D54" s="43"/>
      <c r="E54" s="43"/>
      <c r="F54" s="43"/>
      <c r="G54" s="43"/>
      <c r="H54" s="43"/>
      <c r="I54" s="43"/>
      <c r="J54" s="43"/>
      <c r="K54" s="43"/>
      <c r="L54" s="43"/>
    </row>
    <row r="55" spans="1:12" s="44" customFormat="1" ht="15.75" x14ac:dyDescent="0.25">
      <c r="A55" s="43"/>
      <c r="B55" s="43"/>
      <c r="C55" s="43"/>
      <c r="D55" s="43"/>
      <c r="E55" s="43"/>
      <c r="F55" s="43"/>
      <c r="G55" s="43"/>
      <c r="H55" s="43"/>
      <c r="I55" s="43"/>
      <c r="J55" s="43"/>
      <c r="K55" s="43"/>
      <c r="L55" s="43"/>
    </row>
    <row r="56" spans="1:12" s="44" customFormat="1" ht="15.75" x14ac:dyDescent="0.25">
      <c r="A56" s="43"/>
      <c r="B56" s="43"/>
      <c r="C56" s="43"/>
      <c r="D56" s="43"/>
      <c r="E56" s="43"/>
      <c r="F56" s="43"/>
      <c r="G56" s="43"/>
      <c r="H56" s="43"/>
      <c r="I56" s="43"/>
      <c r="J56" s="43"/>
      <c r="K56" s="43"/>
      <c r="L56" s="43"/>
    </row>
    <row r="57" spans="1:12" s="44" customFormat="1" ht="15.75" x14ac:dyDescent="0.25">
      <c r="A57" s="43"/>
      <c r="B57" s="43"/>
      <c r="C57" s="43"/>
      <c r="D57" s="43"/>
      <c r="E57" s="43"/>
      <c r="F57" s="43"/>
      <c r="G57" s="43"/>
      <c r="H57" s="43"/>
      <c r="I57" s="43"/>
      <c r="J57" s="43"/>
      <c r="K57" s="43"/>
      <c r="L57" s="43"/>
    </row>
    <row r="58" spans="1:12" s="44" customFormat="1" ht="15.75" x14ac:dyDescent="0.25">
      <c r="A58" s="43"/>
      <c r="B58" s="43"/>
      <c r="C58" s="43"/>
      <c r="D58" s="43"/>
      <c r="E58" s="43"/>
      <c r="F58" s="43"/>
      <c r="G58" s="43"/>
      <c r="H58" s="43"/>
      <c r="I58" s="43"/>
      <c r="J58" s="43"/>
      <c r="K58" s="43"/>
      <c r="L58" s="43"/>
    </row>
    <row r="59" spans="1:12" s="44" customFormat="1" ht="15.75" x14ac:dyDescent="0.25">
      <c r="A59" s="43"/>
      <c r="B59" s="43"/>
      <c r="C59" s="43"/>
      <c r="D59" s="43"/>
      <c r="E59" s="43"/>
      <c r="F59" s="43"/>
      <c r="G59" s="43"/>
      <c r="H59" s="43"/>
      <c r="I59" s="43"/>
      <c r="J59" s="43"/>
      <c r="K59" s="43"/>
      <c r="L59" s="43"/>
    </row>
    <row r="60" spans="1:12" s="44" customFormat="1" ht="15.75" x14ac:dyDescent="0.25">
      <c r="A60" s="43"/>
      <c r="B60" s="43"/>
      <c r="C60" s="43"/>
      <c r="D60" s="43"/>
      <c r="E60" s="43"/>
      <c r="F60" s="43"/>
      <c r="G60" s="43"/>
      <c r="H60" s="43"/>
      <c r="I60" s="43"/>
      <c r="J60" s="43"/>
      <c r="K60" s="43"/>
      <c r="L60" s="43"/>
    </row>
    <row r="61" spans="1:12" s="44" customFormat="1" ht="15.75" x14ac:dyDescent="0.25">
      <c r="A61" s="43"/>
      <c r="B61" s="43"/>
      <c r="C61" s="43"/>
      <c r="D61" s="43"/>
      <c r="E61" s="43"/>
      <c r="F61" s="43"/>
      <c r="G61" s="43"/>
      <c r="H61" s="43"/>
      <c r="I61" s="43"/>
      <c r="J61" s="43"/>
      <c r="K61" s="43"/>
      <c r="L61" s="43"/>
    </row>
    <row r="62" spans="1:12" s="44" customFormat="1" ht="15.75" x14ac:dyDescent="0.25">
      <c r="A62" s="43"/>
      <c r="B62" s="43"/>
      <c r="C62" s="43"/>
      <c r="D62" s="43"/>
      <c r="E62" s="43"/>
      <c r="F62" s="43"/>
      <c r="G62" s="43"/>
      <c r="H62" s="43"/>
      <c r="I62" s="43"/>
      <c r="J62" s="43"/>
      <c r="K62" s="43"/>
      <c r="L62" s="43"/>
    </row>
    <row r="63" spans="1:12" s="44" customFormat="1" ht="15.75" x14ac:dyDescent="0.25">
      <c r="A63" s="43"/>
      <c r="B63" s="43"/>
      <c r="C63" s="43"/>
      <c r="D63" s="43"/>
      <c r="E63" s="43"/>
      <c r="F63" s="43"/>
      <c r="G63" s="43"/>
      <c r="H63" s="43"/>
      <c r="I63" s="43"/>
      <c r="J63" s="43"/>
      <c r="K63" s="43"/>
      <c r="L63" s="43"/>
    </row>
    <row r="64" spans="1:12" s="44" customFormat="1" ht="15.75" x14ac:dyDescent="0.25">
      <c r="A64" s="43"/>
      <c r="B64" s="43"/>
      <c r="C64" s="43"/>
      <c r="D64" s="43"/>
      <c r="E64" s="43"/>
      <c r="F64" s="43"/>
      <c r="G64" s="43"/>
      <c r="H64" s="43"/>
      <c r="I64" s="43"/>
      <c r="J64" s="43"/>
      <c r="K64" s="43"/>
      <c r="L64" s="43"/>
    </row>
    <row r="65" spans="1:12" s="44" customFormat="1" ht="15.75" x14ac:dyDescent="0.25">
      <c r="A65" s="43"/>
      <c r="B65" s="43"/>
      <c r="C65" s="43"/>
      <c r="D65" s="43"/>
      <c r="E65" s="43"/>
      <c r="F65" s="43"/>
      <c r="G65" s="43"/>
      <c r="H65" s="43"/>
      <c r="I65" s="43"/>
      <c r="J65" s="43"/>
      <c r="K65" s="43"/>
      <c r="L65" s="43"/>
    </row>
    <row r="66" spans="1:12" s="44" customFormat="1" ht="15.75" x14ac:dyDescent="0.25">
      <c r="A66" s="43"/>
      <c r="B66" s="43"/>
      <c r="C66" s="43"/>
      <c r="D66" s="43"/>
      <c r="E66" s="43"/>
      <c r="F66" s="43"/>
      <c r="G66" s="43"/>
      <c r="H66" s="43"/>
      <c r="I66" s="43"/>
      <c r="J66" s="43"/>
      <c r="K66" s="45"/>
      <c r="L66" s="45"/>
    </row>
    <row r="67" spans="1:12" s="44" customFormat="1" ht="15.75" x14ac:dyDescent="0.25">
      <c r="A67" s="43"/>
      <c r="B67" s="43"/>
      <c r="C67" s="43"/>
      <c r="D67" s="43"/>
      <c r="E67" s="43"/>
      <c r="F67" s="43"/>
      <c r="G67" s="43"/>
      <c r="H67" s="43"/>
      <c r="I67" s="43"/>
      <c r="J67" s="43"/>
      <c r="K67" s="45"/>
      <c r="L67" s="45"/>
    </row>
    <row r="68" spans="1:12" s="44" customFormat="1" ht="15.75" x14ac:dyDescent="0.25">
      <c r="A68" s="43"/>
      <c r="B68" s="43"/>
      <c r="C68" s="43"/>
      <c r="D68" s="43"/>
      <c r="E68" s="43"/>
      <c r="F68" s="43"/>
      <c r="G68" s="43"/>
      <c r="H68" s="43"/>
      <c r="I68" s="43"/>
      <c r="J68" s="43"/>
      <c r="K68" s="45"/>
      <c r="L68" s="45"/>
    </row>
    <row r="69" spans="1:12" s="44" customFormat="1" ht="15.75" x14ac:dyDescent="0.25">
      <c r="A69" s="43"/>
      <c r="B69" s="43"/>
      <c r="C69" s="43"/>
      <c r="D69" s="43"/>
      <c r="E69" s="43"/>
      <c r="F69" s="43"/>
      <c r="G69" s="43"/>
      <c r="H69" s="43"/>
      <c r="I69" s="43"/>
      <c r="J69" s="43"/>
      <c r="K69" s="45"/>
      <c r="L69" s="45"/>
    </row>
    <row r="70" spans="1:12" s="44" customFormat="1" ht="15.75" x14ac:dyDescent="0.25">
      <c r="A70" s="43"/>
      <c r="B70" s="43"/>
      <c r="C70" s="43"/>
      <c r="D70" s="43"/>
      <c r="E70" s="43"/>
      <c r="F70" s="43"/>
      <c r="G70" s="43"/>
      <c r="H70" s="43"/>
      <c r="I70" s="43"/>
      <c r="J70" s="43"/>
      <c r="K70" s="45"/>
      <c r="L70" s="45"/>
    </row>
    <row r="71" spans="1:12" s="44" customFormat="1" ht="15.75" x14ac:dyDescent="0.25">
      <c r="A71" s="43"/>
      <c r="B71" s="43"/>
      <c r="C71" s="43"/>
      <c r="D71" s="43"/>
      <c r="E71" s="43"/>
      <c r="F71" s="43"/>
      <c r="G71" s="43"/>
      <c r="H71" s="43"/>
      <c r="I71" s="43"/>
      <c r="J71" s="43"/>
      <c r="K71" s="45"/>
      <c r="L71" s="45"/>
    </row>
    <row r="72" spans="1:12" s="44" customFormat="1" ht="15.75" x14ac:dyDescent="0.25">
      <c r="A72" s="43"/>
      <c r="B72" s="43"/>
      <c r="C72" s="43"/>
      <c r="D72" s="43"/>
      <c r="E72" s="43"/>
      <c r="F72" s="43"/>
      <c r="G72" s="43"/>
      <c r="H72" s="43"/>
      <c r="I72" s="43"/>
      <c r="J72" s="43"/>
      <c r="K72" s="45"/>
      <c r="L72" s="45"/>
    </row>
    <row r="73" spans="1:12" s="44" customFormat="1" ht="15.75" x14ac:dyDescent="0.25">
      <c r="A73" s="43"/>
      <c r="B73" s="43"/>
      <c r="C73" s="43"/>
      <c r="D73" s="43"/>
      <c r="E73" s="43"/>
      <c r="F73" s="43"/>
      <c r="G73" s="43"/>
      <c r="H73" s="43"/>
      <c r="I73" s="43"/>
      <c r="J73" s="43"/>
      <c r="K73" s="45"/>
      <c r="L73" s="45"/>
    </row>
    <row r="74" spans="1:12" s="44" customFormat="1" ht="15.75" x14ac:dyDescent="0.25">
      <c r="A74" s="43"/>
      <c r="B74" s="43"/>
      <c r="C74" s="43"/>
      <c r="D74" s="43"/>
      <c r="E74" s="43"/>
      <c r="F74" s="43"/>
      <c r="G74" s="43"/>
      <c r="H74" s="43"/>
      <c r="I74" s="43"/>
      <c r="J74" s="43"/>
      <c r="K74" s="45"/>
      <c r="L74" s="45"/>
    </row>
    <row r="75" spans="1:12" s="44" customFormat="1" ht="15.75" x14ac:dyDescent="0.25">
      <c r="A75" s="43"/>
      <c r="B75" s="43"/>
      <c r="C75" s="43"/>
      <c r="D75" s="43"/>
      <c r="E75" s="43"/>
      <c r="F75" s="43"/>
      <c r="G75" s="43"/>
      <c r="H75" s="43"/>
      <c r="I75" s="43"/>
      <c r="J75" s="43"/>
      <c r="K75" s="46"/>
      <c r="L75" s="46"/>
    </row>
    <row r="76" spans="1:12" s="44" customFormat="1" ht="15.75" x14ac:dyDescent="0.25">
      <c r="A76" s="43"/>
      <c r="B76" s="43"/>
      <c r="C76" s="43"/>
      <c r="D76" s="43"/>
      <c r="E76" s="43"/>
      <c r="F76" s="43"/>
      <c r="G76" s="43"/>
      <c r="H76" s="43"/>
      <c r="I76" s="43"/>
      <c r="J76" s="43"/>
      <c r="K76" s="47">
        <f>$K$26</f>
        <v>6684565</v>
      </c>
      <c r="L76" s="46"/>
    </row>
    <row r="77" spans="1:12" s="44" customFormat="1" ht="15.75" x14ac:dyDescent="0.25">
      <c r="A77" s="43"/>
      <c r="B77" s="43"/>
      <c r="C77" s="43"/>
      <c r="D77" s="43"/>
      <c r="E77" s="43"/>
      <c r="F77" s="43"/>
      <c r="G77" s="43"/>
      <c r="H77" s="43"/>
      <c r="I77" s="43"/>
      <c r="J77" s="43"/>
      <c r="K77" s="47">
        <f>$K$46</f>
        <v>6684565</v>
      </c>
      <c r="L77" s="48"/>
    </row>
    <row r="78" spans="1:12" s="44" customFormat="1" ht="15.75" x14ac:dyDescent="0.25">
      <c r="A78" s="43"/>
      <c r="B78" s="43"/>
      <c r="C78" s="43"/>
      <c r="D78" s="43"/>
      <c r="E78" s="43"/>
      <c r="F78" s="43"/>
      <c r="G78" s="43"/>
      <c r="H78" s="43"/>
      <c r="I78" s="43"/>
      <c r="J78" s="43"/>
      <c r="K78" s="47">
        <f>K76-K77</f>
        <v>0</v>
      </c>
      <c r="L78" s="48">
        <f>K78/K76*100%</f>
        <v>0</v>
      </c>
    </row>
    <row r="79" spans="1:12" s="44" customFormat="1" ht="15.75" x14ac:dyDescent="0.25">
      <c r="A79" s="43"/>
      <c r="B79" s="43"/>
      <c r="C79" s="43"/>
      <c r="D79" s="43"/>
      <c r="E79" s="43"/>
      <c r="F79" s="43"/>
      <c r="G79" s="43"/>
      <c r="H79" s="43"/>
      <c r="I79" s="43"/>
      <c r="J79" s="43"/>
      <c r="K79" s="46"/>
      <c r="L79" s="48">
        <f>K77/K76*100%</f>
        <v>1</v>
      </c>
    </row>
    <row r="80" spans="1:12" s="44" customFormat="1" ht="15.75" x14ac:dyDescent="0.25">
      <c r="A80" s="43"/>
      <c r="B80" s="49" t="s">
        <v>42</v>
      </c>
      <c r="C80" s="43"/>
      <c r="D80" s="43"/>
      <c r="E80" s="43"/>
      <c r="F80" s="43"/>
      <c r="G80" s="43"/>
      <c r="H80" s="43"/>
      <c r="I80" s="43"/>
      <c r="J80" s="43"/>
      <c r="K80" s="43"/>
      <c r="L80" s="43"/>
    </row>
    <row r="81" spans="1:12" s="10" customFormat="1" ht="15.75" x14ac:dyDescent="0.25">
      <c r="A81" s="50"/>
      <c r="B81" s="51"/>
      <c r="C81" s="52"/>
      <c r="D81" s="52"/>
      <c r="E81" s="52"/>
      <c r="F81" s="52"/>
      <c r="G81" s="9"/>
      <c r="H81" s="9"/>
      <c r="I81" s="9"/>
      <c r="J81" s="9"/>
      <c r="K81" s="9"/>
      <c r="L81" s="9"/>
    </row>
  </sheetData>
  <sheetProtection selectLockedCells="1" selectUnlockedCells="1"/>
  <mergeCells count="9">
    <mergeCell ref="B27:L27"/>
    <mergeCell ref="B46:C46"/>
    <mergeCell ref="B48:L48"/>
    <mergeCell ref="A5:L5"/>
    <mergeCell ref="B1:K1"/>
    <mergeCell ref="B2:K2"/>
    <mergeCell ref="B3:K3"/>
    <mergeCell ref="B6:K6"/>
    <mergeCell ref="B26:C2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TTHC 01</vt:lpstr>
      <vt:lpstr>TTHC 02</vt:lpstr>
      <vt:lpstr>TTHC 03</vt:lpstr>
      <vt:lpstr>TTHC 04</vt:lpstr>
      <vt:lpstr>TTHC 05</vt:lpstr>
      <vt:lpstr>TTHC 06</vt:lpstr>
      <vt:lpstr>TTHC 07</vt:lpstr>
      <vt:lpstr>TTHC 08</vt:lpstr>
      <vt:lpstr>TTHC 09</vt:lpstr>
      <vt:lpstr>TTHC 10</vt:lpstr>
      <vt:lpstr>TTHC 11</vt:lpstr>
      <vt:lpstr>TTHC 12</vt:lpstr>
      <vt:lpstr>TTHC 13</vt:lpstr>
      <vt:lpstr>TTHC 14</vt:lpstr>
      <vt:lpstr>TTHC 15</vt:lpstr>
      <vt:lpstr>TTHC 16</vt:lpstr>
      <vt:lpstr>TTHC 17</vt:lpstr>
      <vt:lpstr>TTHC 18</vt:lpstr>
      <vt:lpstr>TTHC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Huyen</dc:creator>
  <cp:lastModifiedBy>Bình Trương</cp:lastModifiedBy>
  <dcterms:created xsi:type="dcterms:W3CDTF">2026-02-27T03:31:49Z</dcterms:created>
  <dcterms:modified xsi:type="dcterms:W3CDTF">2026-03-10T09:18:29Z</dcterms:modified>
</cp:coreProperties>
</file>