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9.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2.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3.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4.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5.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6.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17.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ong cuc DBVN T12-2019\Noi dung cac cong viec duoc giao\Cong viec nam 2025\Anh Do Quoc Phong\69. Xay dung ND sua doi ND158\3. Hoan thien DT De cuong trinh Bo\"/>
    </mc:Choice>
  </mc:AlternateContent>
  <bookViews>
    <workbookView xWindow="-120" yWindow="-120" windowWidth="29040" windowHeight="15720" firstSheet="7" activeTab="8"/>
  </bookViews>
  <sheets>
    <sheet name="foxz" sheetId="2" state="veryHidden" r:id="rId1"/>
    <sheet name="1.0001717-Cấp lại TTV" sheetId="15" state="hidden" r:id="rId2"/>
    <sheet name="1.001725 - Cấp đổi TTV " sheetId="14" state="hidden" r:id="rId3"/>
    <sheet name="1.001692- Cấp CC TTV" sheetId="12" state="hidden" r:id="rId4"/>
    <sheet name="1.001666- CS đào tạo" sheetId="11" state="hidden" r:id="rId5"/>
    <sheet name="Sheet2" sheetId="23" state="hidden" r:id="rId6"/>
    <sheet name="1.002798 - PA TCGT" sheetId="8" state="hidden" r:id="rId7"/>
    <sheet name="1.013276-BS ĐN vào c.tốc" sheetId="33" r:id="rId8"/>
    <sheet name="1.002798 - PD, DC PATGT" sheetId="42" r:id="rId9"/>
    <sheet name="1.0000314 - ĐN tạm" sheetId="31" r:id="rId10"/>
    <sheet name="1.013274 - Sd lòng đg vỉa hè-31" sheetId="38" r:id="rId11"/>
    <sheet name="1.001692 - Cấp CC" sheetId="39" r:id="rId12"/>
    <sheet name="1.001725 - Cấp đổi CC" sheetId="40" r:id="rId13"/>
    <sheet name="1.001717 - Cấp lại CC-Hủy b (2)" sheetId="41" r:id="rId14"/>
    <sheet name="1.001666 - Chấp thuận CSĐT" sheetId="6" r:id="rId15"/>
    <sheet name="1.001921" sheetId="44" r:id="rId16"/>
    <sheet name="BM04 - Chấp thuận đồng thời" sheetId="4" state="hidden" r:id="rId17"/>
    <sheet name="2.001921 - Chấp thuận vị trí" sheetId="1" state="hidden" r:id="rId18"/>
    <sheet name="1919- Cấp phép TC" sheetId="17" state="hidden" r:id="rId19"/>
    <sheet name="Sheet1" sheetId="22" state="hidden" r:id="rId20"/>
  </sheets>
  <externalReferences>
    <externalReference r:id="rId21"/>
  </externalReferences>
  <definedNames>
    <definedName name="_xlnm.Print_Titles" localSheetId="9">'1.0000314 - ĐN tạm'!$13:$13</definedName>
    <definedName name="_xlnm.Print_Titles" localSheetId="1">'1.0001717-Cấp lại TTV'!$11:$11</definedName>
    <definedName name="_xlnm.Print_Titles" localSheetId="14">'1.001666 - Chấp thuận CSĐT'!$12:$12</definedName>
    <definedName name="_xlnm.Print_Titles" localSheetId="4">'1.001666- CS đào tạo'!$11:$11</definedName>
    <definedName name="_xlnm.Print_Titles" localSheetId="11">'1.001692 - Cấp CC'!$12:$12</definedName>
    <definedName name="_xlnm.Print_Titles" localSheetId="3">'1.001692- Cấp CC TTV'!$11:$11</definedName>
    <definedName name="_xlnm.Print_Titles" localSheetId="13">'1.001717 - Cấp lại CC-Hủy b (2)'!$12:$12</definedName>
    <definedName name="_xlnm.Print_Titles" localSheetId="12">'1.001725 - Cấp đổi CC'!$12:$12</definedName>
    <definedName name="_xlnm.Print_Titles" localSheetId="2">'1.001725 - Cấp đổi TTV '!$11:$11</definedName>
    <definedName name="_xlnm.Print_Titles" localSheetId="6">'1.002798 - PA TCGT'!$11:$11</definedName>
    <definedName name="_xlnm.Print_Titles" localSheetId="8">'1.002798 - PD, DC PATGT'!$12:$12</definedName>
    <definedName name="_xlnm.Print_Titles" localSheetId="10">'1.013274 - Sd lòng đg vỉa hè-31'!$12:$12</definedName>
    <definedName name="_xlnm.Print_Titles" localSheetId="7">'1.013276-BS ĐN vào c.tốc'!$12:$12</definedName>
    <definedName name="_xlnm.Print_Titles" localSheetId="17">'2.001921 - Chấp thuận vị trí'!$11:$11</definedName>
    <definedName name="_xlnm.Print_Titles" localSheetId="16">'BM04 - Chấp thuận đồng thời'!$11:$11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3" i="44" l="1"/>
  <c r="J47" i="44"/>
  <c r="K47" i="44" s="1"/>
  <c r="K46" i="44"/>
  <c r="J45" i="44"/>
  <c r="K45" i="44" s="1"/>
  <c r="K39" i="44"/>
  <c r="J39" i="44"/>
  <c r="J38" i="44"/>
  <c r="K38" i="44" s="1"/>
  <c r="J37" i="44"/>
  <c r="K37" i="44" s="1"/>
  <c r="J36" i="44"/>
  <c r="K36" i="44" s="1"/>
  <c r="J35" i="44"/>
  <c r="J27" i="44"/>
  <c r="K27" i="44" s="1"/>
  <c r="J26" i="44"/>
  <c r="K26" i="44" s="1"/>
  <c r="J25" i="44"/>
  <c r="K25" i="44" s="1"/>
  <c r="J19" i="44"/>
  <c r="K19" i="44" s="1"/>
  <c r="J18" i="44"/>
  <c r="K18" i="44" s="1"/>
  <c r="J17" i="44"/>
  <c r="K17" i="44" s="1"/>
  <c r="J16" i="44"/>
  <c r="K16" i="44" s="1"/>
  <c r="J15" i="44"/>
  <c r="K15" i="44" s="1"/>
  <c r="K29" i="44" l="1"/>
  <c r="K80" i="44" s="1"/>
  <c r="J49" i="44"/>
  <c r="K35" i="44"/>
  <c r="K49" i="44"/>
  <c r="J29" i="44"/>
  <c r="K81" i="44" l="1"/>
  <c r="L83" i="44" s="1"/>
  <c r="H54" i="44"/>
  <c r="K82" i="44" l="1"/>
  <c r="L82" i="44" s="1"/>
  <c r="I55" i="44"/>
  <c r="F55" i="44"/>
  <c r="G56" i="6" l="1"/>
  <c r="I58" i="6" s="1"/>
  <c r="H57" i="6"/>
  <c r="H53" i="41"/>
  <c r="G52" i="41"/>
  <c r="G53" i="40"/>
  <c r="H54" i="38"/>
  <c r="H56" i="31"/>
  <c r="F58" i="6" l="1"/>
  <c r="I54" i="41"/>
  <c r="F54" i="41"/>
  <c r="J28" i="31"/>
  <c r="K28" i="31" s="1"/>
  <c r="J20" i="31"/>
  <c r="K20" i="31" s="1"/>
  <c r="J36" i="38" l="1"/>
  <c r="K36" i="38" s="1"/>
  <c r="J40" i="33"/>
  <c r="K40" i="33" s="1"/>
  <c r="J41" i="33"/>
  <c r="K41" i="33" s="1"/>
  <c r="J28" i="6"/>
  <c r="K28" i="6" s="1"/>
  <c r="J27" i="6"/>
  <c r="K27" i="6" s="1"/>
  <c r="J26" i="6"/>
  <c r="K26" i="6" s="1"/>
  <c r="J19" i="6"/>
  <c r="J47" i="42"/>
  <c r="K47" i="42" s="1"/>
  <c r="J46" i="42"/>
  <c r="K46" i="42" s="1"/>
  <c r="J45" i="42"/>
  <c r="K45" i="42" s="1"/>
  <c r="J44" i="42"/>
  <c r="K44" i="42" s="1"/>
  <c r="J38" i="42"/>
  <c r="K38" i="42" s="1"/>
  <c r="J37" i="42"/>
  <c r="K37" i="42" s="1"/>
  <c r="J36" i="42"/>
  <c r="K36" i="42" s="1"/>
  <c r="J35" i="42"/>
  <c r="K35" i="42" s="1"/>
  <c r="J34" i="42"/>
  <c r="K34" i="42" s="1"/>
  <c r="J27" i="42"/>
  <c r="K27" i="42" s="1"/>
  <c r="J26" i="42"/>
  <c r="K26" i="42" s="1"/>
  <c r="J25" i="42"/>
  <c r="K25" i="42" s="1"/>
  <c r="J24" i="42"/>
  <c r="K24" i="42" s="1"/>
  <c r="J23" i="42"/>
  <c r="K23" i="42" s="1"/>
  <c r="J21" i="42"/>
  <c r="K21" i="42" s="1"/>
  <c r="J20" i="42"/>
  <c r="K20" i="42" s="1"/>
  <c r="J19" i="42"/>
  <c r="K19" i="42" s="1"/>
  <c r="J18" i="42"/>
  <c r="K18" i="42" s="1"/>
  <c r="J17" i="42"/>
  <c r="K17" i="42" s="1"/>
  <c r="J16" i="42"/>
  <c r="K16" i="42" s="1"/>
  <c r="J15" i="42"/>
  <c r="K15" i="42" s="1"/>
  <c r="J14" i="42"/>
  <c r="K14" i="42" s="1"/>
  <c r="K48" i="42" l="1"/>
  <c r="H54" i="42" s="1"/>
  <c r="K28" i="42"/>
  <c r="F53" i="42" s="1"/>
  <c r="J28" i="42"/>
  <c r="J48" i="42"/>
  <c r="J50" i="6"/>
  <c r="K50" i="6" s="1"/>
  <c r="J37" i="6"/>
  <c r="K37" i="6" s="1"/>
  <c r="J38" i="6"/>
  <c r="K38" i="6" s="1"/>
  <c r="J39" i="6"/>
  <c r="K39" i="6" s="1"/>
  <c r="J15" i="6"/>
  <c r="K15" i="6" s="1"/>
  <c r="J16" i="6"/>
  <c r="K16" i="6" s="1"/>
  <c r="I55" i="42" l="1"/>
  <c r="F55" i="42"/>
  <c r="K78" i="42"/>
  <c r="K77" i="42"/>
  <c r="J46" i="41"/>
  <c r="K46" i="41" s="1"/>
  <c r="J45" i="41"/>
  <c r="K45" i="41" s="1"/>
  <c r="J44" i="41"/>
  <c r="K44" i="41" s="1"/>
  <c r="J38" i="41"/>
  <c r="J37" i="41"/>
  <c r="K37" i="41" s="1"/>
  <c r="J36" i="41"/>
  <c r="K36" i="41" s="1"/>
  <c r="J35" i="41"/>
  <c r="K35" i="41" s="1"/>
  <c r="J34" i="41"/>
  <c r="K34" i="41" s="1"/>
  <c r="J26" i="41"/>
  <c r="K26" i="41" s="1"/>
  <c r="J25" i="41"/>
  <c r="K25" i="41" s="1"/>
  <c r="J24" i="41"/>
  <c r="K24" i="41" s="1"/>
  <c r="J18" i="41"/>
  <c r="K18" i="41" s="1"/>
  <c r="J17" i="41"/>
  <c r="K17" i="41" s="1"/>
  <c r="J16" i="41"/>
  <c r="K16" i="41" s="1"/>
  <c r="J15" i="41"/>
  <c r="K15" i="41" s="1"/>
  <c r="J14" i="41"/>
  <c r="K14" i="41" s="1"/>
  <c r="K49" i="6"/>
  <c r="J48" i="6"/>
  <c r="K48" i="6" s="1"/>
  <c r="J42" i="6"/>
  <c r="K42" i="6" s="1"/>
  <c r="J41" i="6"/>
  <c r="K41" i="6" s="1"/>
  <c r="J40" i="6"/>
  <c r="K40" i="6" s="1"/>
  <c r="J36" i="6"/>
  <c r="K36" i="6" s="1"/>
  <c r="J20" i="6"/>
  <c r="K20" i="6" s="1"/>
  <c r="K19" i="6"/>
  <c r="J18" i="6"/>
  <c r="K18" i="6" s="1"/>
  <c r="J17" i="6"/>
  <c r="K17" i="6" s="1"/>
  <c r="J14" i="6"/>
  <c r="K14" i="6" s="1"/>
  <c r="J48" i="41" l="1"/>
  <c r="K38" i="41"/>
  <c r="J28" i="41"/>
  <c r="K48" i="41"/>
  <c r="K82" i="41" s="1"/>
  <c r="K79" i="42"/>
  <c r="L79" i="42" s="1"/>
  <c r="L80" i="42"/>
  <c r="K28" i="41"/>
  <c r="J46" i="40"/>
  <c r="K46" i="40" s="1"/>
  <c r="J45" i="40"/>
  <c r="K45" i="40" s="1"/>
  <c r="J44" i="40"/>
  <c r="K44" i="40" s="1"/>
  <c r="J38" i="40"/>
  <c r="K38" i="40" s="1"/>
  <c r="J37" i="40"/>
  <c r="K37" i="40" s="1"/>
  <c r="J36" i="40"/>
  <c r="K36" i="40" s="1"/>
  <c r="J35" i="40"/>
  <c r="K35" i="40" s="1"/>
  <c r="J34" i="40"/>
  <c r="K34" i="40" s="1"/>
  <c r="J26" i="40"/>
  <c r="K26" i="40" s="1"/>
  <c r="J25" i="40"/>
  <c r="K25" i="40" s="1"/>
  <c r="J24" i="40"/>
  <c r="K24" i="40" s="1"/>
  <c r="J18" i="40"/>
  <c r="K18" i="40" s="1"/>
  <c r="J17" i="40"/>
  <c r="K17" i="40" s="1"/>
  <c r="J16" i="40"/>
  <c r="K16" i="40" s="1"/>
  <c r="J15" i="40"/>
  <c r="K15" i="40" s="1"/>
  <c r="J14" i="40"/>
  <c r="J40" i="31"/>
  <c r="K40" i="31" s="1"/>
  <c r="J41" i="31"/>
  <c r="K41" i="31" s="1"/>
  <c r="J39" i="31"/>
  <c r="K39" i="31" s="1"/>
  <c r="J42" i="33"/>
  <c r="K42" i="33" s="1"/>
  <c r="J48" i="39"/>
  <c r="K48" i="39" s="1"/>
  <c r="J47" i="39"/>
  <c r="K47" i="39" s="1"/>
  <c r="J46" i="39"/>
  <c r="K46" i="39" s="1"/>
  <c r="J40" i="39"/>
  <c r="K40" i="39" s="1"/>
  <c r="J39" i="39"/>
  <c r="K39" i="39" s="1"/>
  <c r="J38" i="39"/>
  <c r="K38" i="39" s="1"/>
  <c r="J37" i="39"/>
  <c r="K37" i="39" s="1"/>
  <c r="J36" i="39"/>
  <c r="K36" i="39" s="1"/>
  <c r="J35" i="39"/>
  <c r="K35" i="39" s="1"/>
  <c r="J19" i="39"/>
  <c r="K19" i="39" s="1"/>
  <c r="J18" i="39"/>
  <c r="K18" i="39" s="1"/>
  <c r="J17" i="39"/>
  <c r="K17" i="39" s="1"/>
  <c r="J16" i="39"/>
  <c r="K16" i="39" s="1"/>
  <c r="J15" i="39"/>
  <c r="K15" i="39" s="1"/>
  <c r="J14" i="39"/>
  <c r="J27" i="39"/>
  <c r="K27" i="39" s="1"/>
  <c r="J26" i="39"/>
  <c r="K26" i="39" s="1"/>
  <c r="J25" i="39"/>
  <c r="K25" i="39" s="1"/>
  <c r="J24" i="39"/>
  <c r="K24" i="39" s="1"/>
  <c r="J22" i="39"/>
  <c r="K22" i="39" s="1"/>
  <c r="J21" i="39"/>
  <c r="K21" i="39" s="1"/>
  <c r="J20" i="39"/>
  <c r="K20" i="39" s="1"/>
  <c r="J47" i="38"/>
  <c r="K47" i="38" s="1"/>
  <c r="J46" i="38"/>
  <c r="K46" i="38" s="1"/>
  <c r="J45" i="38"/>
  <c r="K45" i="38" s="1"/>
  <c r="J39" i="38"/>
  <c r="K39" i="38" s="1"/>
  <c r="J38" i="38"/>
  <c r="K38" i="38" s="1"/>
  <c r="J37" i="38"/>
  <c r="K37" i="38" s="1"/>
  <c r="J35" i="38"/>
  <c r="K35" i="38" s="1"/>
  <c r="J34" i="38"/>
  <c r="K34" i="38" s="1"/>
  <c r="J27" i="38"/>
  <c r="K27" i="38" s="1"/>
  <c r="J26" i="38"/>
  <c r="K26" i="38" s="1"/>
  <c r="J25" i="38"/>
  <c r="K25" i="38" s="1"/>
  <c r="J24" i="38"/>
  <c r="K24" i="38" s="1"/>
  <c r="J23" i="38"/>
  <c r="K23" i="38" s="1"/>
  <c r="J21" i="38"/>
  <c r="K21" i="38" s="1"/>
  <c r="J20" i="38"/>
  <c r="K20" i="38" s="1"/>
  <c r="J19" i="38"/>
  <c r="K19" i="38" s="1"/>
  <c r="J18" i="38"/>
  <c r="K18" i="38" s="1"/>
  <c r="J17" i="38"/>
  <c r="K17" i="38" s="1"/>
  <c r="J16" i="38"/>
  <c r="K16" i="38" s="1"/>
  <c r="J15" i="38"/>
  <c r="K15" i="38" s="1"/>
  <c r="J14" i="38"/>
  <c r="J50" i="33"/>
  <c r="K50" i="33" s="1"/>
  <c r="J49" i="33"/>
  <c r="K49" i="33" s="1"/>
  <c r="J39" i="33"/>
  <c r="K39" i="33" s="1"/>
  <c r="J38" i="33"/>
  <c r="K38" i="33" s="1"/>
  <c r="J37" i="33"/>
  <c r="K37" i="33" s="1"/>
  <c r="J29" i="33"/>
  <c r="K29" i="33" s="1"/>
  <c r="J28" i="33"/>
  <c r="K28" i="33" s="1"/>
  <c r="J27" i="33"/>
  <c r="K27" i="33" s="1"/>
  <c r="J20" i="33"/>
  <c r="K20" i="33" s="1"/>
  <c r="J19" i="33"/>
  <c r="K19" i="33" s="1"/>
  <c r="J18" i="33"/>
  <c r="K18" i="33" s="1"/>
  <c r="J17" i="33"/>
  <c r="K17" i="33" s="1"/>
  <c r="J16" i="33"/>
  <c r="K16" i="33" s="1"/>
  <c r="J15" i="33"/>
  <c r="K15" i="33" s="1"/>
  <c r="J14" i="33"/>
  <c r="K14" i="33" s="1"/>
  <c r="J52" i="33"/>
  <c r="K52" i="33" s="1"/>
  <c r="J51" i="33"/>
  <c r="K51" i="33" s="1"/>
  <c r="J48" i="33"/>
  <c r="K48" i="33" s="1"/>
  <c r="J46" i="33"/>
  <c r="K46" i="33" s="1"/>
  <c r="J45" i="33"/>
  <c r="K45" i="33" s="1"/>
  <c r="J44" i="33"/>
  <c r="K44" i="33" s="1"/>
  <c r="J43" i="33"/>
  <c r="K43" i="33" s="1"/>
  <c r="J30" i="33"/>
  <c r="K30" i="33" s="1"/>
  <c r="J21" i="33"/>
  <c r="K21" i="33" s="1"/>
  <c r="J28" i="40" l="1"/>
  <c r="K81" i="41"/>
  <c r="K83" i="41" s="1"/>
  <c r="L83" i="41" s="1"/>
  <c r="K48" i="40"/>
  <c r="H54" i="40" s="1"/>
  <c r="J48" i="40"/>
  <c r="K14" i="40"/>
  <c r="K28" i="40" s="1"/>
  <c r="J28" i="38"/>
  <c r="J29" i="39"/>
  <c r="K14" i="39"/>
  <c r="K29" i="39" s="1"/>
  <c r="G54" i="39" s="1"/>
  <c r="J50" i="39"/>
  <c r="K50" i="39"/>
  <c r="H55" i="39" s="1"/>
  <c r="K49" i="38"/>
  <c r="K14" i="38"/>
  <c r="K28" i="38" s="1"/>
  <c r="G53" i="38" s="1"/>
  <c r="J49" i="38"/>
  <c r="K53" i="33"/>
  <c r="H59" i="33" s="1"/>
  <c r="K31" i="33"/>
  <c r="F58" i="33" s="1"/>
  <c r="J31" i="33"/>
  <c r="J53" i="33"/>
  <c r="L84" i="41" l="1"/>
  <c r="I55" i="40"/>
  <c r="F55" i="40"/>
  <c r="I56" i="39"/>
  <c r="F56" i="39"/>
  <c r="I55" i="38"/>
  <c r="F55" i="38"/>
  <c r="I60" i="33"/>
  <c r="F60" i="33"/>
  <c r="K81" i="40"/>
  <c r="K82" i="40"/>
  <c r="K84" i="39"/>
  <c r="K83" i="39"/>
  <c r="K81" i="38"/>
  <c r="K82" i="38"/>
  <c r="K85" i="33"/>
  <c r="K86" i="33"/>
  <c r="L84" i="40" l="1"/>
  <c r="L88" i="33"/>
  <c r="L84" i="38"/>
  <c r="K83" i="40"/>
  <c r="L83" i="40" s="1"/>
  <c r="K85" i="39"/>
  <c r="L85" i="39" s="1"/>
  <c r="L86" i="39"/>
  <c r="K83" i="38"/>
  <c r="L83" i="38" s="1"/>
  <c r="K87" i="33"/>
  <c r="L87" i="33" s="1"/>
  <c r="J38" i="31" l="1"/>
  <c r="K38" i="31" s="1"/>
  <c r="J37" i="31"/>
  <c r="K37" i="31" s="1"/>
  <c r="J36" i="31"/>
  <c r="K36" i="31" s="1"/>
  <c r="J27" i="31"/>
  <c r="K27" i="31" s="1"/>
  <c r="J26" i="31"/>
  <c r="K26" i="31" s="1"/>
  <c r="J19" i="31"/>
  <c r="K19" i="31" s="1"/>
  <c r="J18" i="31"/>
  <c r="K18" i="31" s="1"/>
  <c r="J17" i="31"/>
  <c r="K17" i="31" s="1"/>
  <c r="J16" i="31"/>
  <c r="K16" i="31" s="1"/>
  <c r="J15" i="31"/>
  <c r="K15" i="31" s="1"/>
  <c r="J50" i="31" l="1"/>
  <c r="K50" i="31" s="1"/>
  <c r="J49" i="31"/>
  <c r="K49" i="31" s="1"/>
  <c r="J48" i="31"/>
  <c r="K48" i="31" s="1"/>
  <c r="J47" i="31"/>
  <c r="K47" i="31" s="1"/>
  <c r="J46" i="31"/>
  <c r="K46" i="31" s="1"/>
  <c r="J44" i="31"/>
  <c r="K44" i="31" s="1"/>
  <c r="J43" i="31"/>
  <c r="K43" i="31" s="1"/>
  <c r="J42" i="31"/>
  <c r="K42" i="31" s="1"/>
  <c r="J30" i="31" l="1"/>
  <c r="J51" i="31"/>
  <c r="K30" i="31"/>
  <c r="G55" i="31" s="1"/>
  <c r="K51" i="31"/>
  <c r="I57" i="31" l="1"/>
  <c r="F57" i="31"/>
  <c r="K85" i="31"/>
  <c r="K84" i="31"/>
  <c r="K86" i="31" l="1"/>
  <c r="L86" i="31" s="1"/>
  <c r="L87" i="31"/>
  <c r="L41" i="22" l="1"/>
  <c r="M42" i="22" s="1"/>
  <c r="J41" i="22"/>
  <c r="M24" i="22"/>
  <c r="M27" i="22" s="1"/>
  <c r="J27" i="22"/>
  <c r="J18" i="22"/>
  <c r="L18" i="22" s="1"/>
  <c r="O19" i="22" s="1"/>
  <c r="I6" i="22"/>
  <c r="G53" i="17"/>
  <c r="F53" i="17"/>
  <c r="J52" i="17"/>
  <c r="K52" i="17" s="1"/>
  <c r="J51" i="17"/>
  <c r="K51" i="17" s="1"/>
  <c r="J50" i="17"/>
  <c r="K50" i="17" s="1"/>
  <c r="J49" i="17"/>
  <c r="K49" i="17" s="1"/>
  <c r="J48" i="17"/>
  <c r="K48" i="17" s="1"/>
  <c r="J46" i="17"/>
  <c r="K46" i="17" s="1"/>
  <c r="J45" i="17"/>
  <c r="K45" i="17" s="1"/>
  <c r="J44" i="17"/>
  <c r="K44" i="17" s="1"/>
  <c r="J43" i="17"/>
  <c r="K43" i="17" s="1"/>
  <c r="J42" i="17"/>
  <c r="K42" i="17" s="1"/>
  <c r="J41" i="17"/>
  <c r="K41" i="17" s="1"/>
  <c r="J40" i="17"/>
  <c r="K40" i="17" s="1"/>
  <c r="J39" i="17"/>
  <c r="K39" i="17" s="1"/>
  <c r="J38" i="17"/>
  <c r="K38" i="17" s="1"/>
  <c r="J37" i="17"/>
  <c r="J36" i="17"/>
  <c r="K36" i="17" s="1"/>
  <c r="G30" i="17"/>
  <c r="F30" i="17"/>
  <c r="J29" i="17"/>
  <c r="K29" i="17" s="1"/>
  <c r="J28" i="17"/>
  <c r="K28" i="17" s="1"/>
  <c r="J27" i="17"/>
  <c r="K27" i="17" s="1"/>
  <c r="J26" i="17"/>
  <c r="K26" i="17" s="1"/>
  <c r="J25" i="17"/>
  <c r="K25" i="17" s="1"/>
  <c r="J23" i="17"/>
  <c r="K23" i="17" s="1"/>
  <c r="J22" i="17"/>
  <c r="K22" i="17" s="1"/>
  <c r="J21" i="17"/>
  <c r="K21" i="17" s="1"/>
  <c r="J20" i="17"/>
  <c r="K20" i="17" s="1"/>
  <c r="J19" i="17"/>
  <c r="K19" i="17" s="1"/>
  <c r="J18" i="17"/>
  <c r="K18" i="17" s="1"/>
  <c r="J17" i="17"/>
  <c r="K17" i="17" s="1"/>
  <c r="J16" i="17"/>
  <c r="K16" i="17" s="1"/>
  <c r="J15" i="17"/>
  <c r="K15" i="17" s="1"/>
  <c r="J14" i="17"/>
  <c r="J13" i="17"/>
  <c r="K13" i="17" s="1"/>
  <c r="P19" i="22" l="1"/>
  <c r="G21" i="22"/>
  <c r="J30" i="6"/>
  <c r="K30" i="6"/>
  <c r="J30" i="17"/>
  <c r="J53" i="17"/>
  <c r="K14" i="17"/>
  <c r="K30" i="17" s="1"/>
  <c r="K95" i="17" s="1"/>
  <c r="K37" i="17"/>
  <c r="K53" i="17" s="1"/>
  <c r="K96" i="17" s="1"/>
  <c r="L98" i="17" s="1"/>
  <c r="K97" i="17" l="1"/>
  <c r="L97" i="17" s="1"/>
  <c r="J34" i="15" l="1"/>
  <c r="K34" i="15" s="1"/>
  <c r="J33" i="15"/>
  <c r="K33" i="15" s="1"/>
  <c r="G47" i="15"/>
  <c r="F47" i="15"/>
  <c r="J46" i="15"/>
  <c r="K46" i="15" s="1"/>
  <c r="J45" i="15"/>
  <c r="K45" i="15" s="1"/>
  <c r="J44" i="15"/>
  <c r="K44" i="15" s="1"/>
  <c r="J43" i="15"/>
  <c r="K43" i="15" s="1"/>
  <c r="J42" i="15"/>
  <c r="K42" i="15" s="1"/>
  <c r="J40" i="15"/>
  <c r="K40" i="15" s="1"/>
  <c r="J39" i="15"/>
  <c r="K39" i="15" s="1"/>
  <c r="J38" i="15"/>
  <c r="K38" i="15" s="1"/>
  <c r="J37" i="15"/>
  <c r="K37" i="15" s="1"/>
  <c r="J36" i="15"/>
  <c r="K36" i="15" s="1"/>
  <c r="J35" i="15"/>
  <c r="K35" i="15" s="1"/>
  <c r="G27" i="15"/>
  <c r="F27" i="15"/>
  <c r="J26" i="15"/>
  <c r="K26" i="15" s="1"/>
  <c r="J25" i="15"/>
  <c r="K25" i="15" s="1"/>
  <c r="J24" i="15"/>
  <c r="K24" i="15" s="1"/>
  <c r="J23" i="15"/>
  <c r="K23" i="15" s="1"/>
  <c r="J22" i="15"/>
  <c r="K22" i="15" s="1"/>
  <c r="J20" i="15"/>
  <c r="K20" i="15" s="1"/>
  <c r="J19" i="15"/>
  <c r="K19" i="15" s="1"/>
  <c r="J18" i="15"/>
  <c r="K18" i="15" s="1"/>
  <c r="J17" i="15"/>
  <c r="K17" i="15" s="1"/>
  <c r="J16" i="15"/>
  <c r="K16" i="15" s="1"/>
  <c r="J15" i="15"/>
  <c r="K15" i="15" s="1"/>
  <c r="J14" i="15"/>
  <c r="K14" i="15" s="1"/>
  <c r="J13" i="15"/>
  <c r="J34" i="14"/>
  <c r="K34" i="14" s="1"/>
  <c r="J33" i="14"/>
  <c r="K33" i="14" s="1"/>
  <c r="G47" i="14"/>
  <c r="F47" i="14"/>
  <c r="J46" i="14"/>
  <c r="K46" i="14" s="1"/>
  <c r="J45" i="14"/>
  <c r="K45" i="14" s="1"/>
  <c r="J44" i="14"/>
  <c r="K44" i="14" s="1"/>
  <c r="J43" i="14"/>
  <c r="K43" i="14" s="1"/>
  <c r="J42" i="14"/>
  <c r="K42" i="14" s="1"/>
  <c r="J40" i="14"/>
  <c r="K40" i="14" s="1"/>
  <c r="J39" i="14"/>
  <c r="K39" i="14" s="1"/>
  <c r="J38" i="14"/>
  <c r="K38" i="14" s="1"/>
  <c r="J37" i="14"/>
  <c r="K37" i="14" s="1"/>
  <c r="J36" i="14"/>
  <c r="K36" i="14" s="1"/>
  <c r="J35" i="14"/>
  <c r="K35" i="14" s="1"/>
  <c r="G27" i="14"/>
  <c r="F27" i="14"/>
  <c r="J26" i="14"/>
  <c r="K26" i="14" s="1"/>
  <c r="J25" i="14"/>
  <c r="K25" i="14" s="1"/>
  <c r="J24" i="14"/>
  <c r="K24" i="14" s="1"/>
  <c r="J23" i="14"/>
  <c r="K23" i="14" s="1"/>
  <c r="J22" i="14"/>
  <c r="K22" i="14" s="1"/>
  <c r="J20" i="14"/>
  <c r="K20" i="14" s="1"/>
  <c r="J19" i="14"/>
  <c r="K19" i="14" s="1"/>
  <c r="J18" i="14"/>
  <c r="K18" i="14" s="1"/>
  <c r="J17" i="14"/>
  <c r="K17" i="14" s="1"/>
  <c r="J16" i="14"/>
  <c r="K16" i="14" s="1"/>
  <c r="J15" i="14"/>
  <c r="K15" i="14" s="1"/>
  <c r="J14" i="14"/>
  <c r="K14" i="14" s="1"/>
  <c r="J13" i="14"/>
  <c r="K13" i="14" s="1"/>
  <c r="J37" i="12"/>
  <c r="K37" i="12" s="1"/>
  <c r="J36" i="12"/>
  <c r="K36" i="12" s="1"/>
  <c r="J35" i="12"/>
  <c r="K35" i="12" s="1"/>
  <c r="G50" i="12"/>
  <c r="F50" i="12"/>
  <c r="J49" i="12"/>
  <c r="K49" i="12" s="1"/>
  <c r="J48" i="12"/>
  <c r="K48" i="12" s="1"/>
  <c r="J47" i="12"/>
  <c r="K47" i="12" s="1"/>
  <c r="J46" i="12"/>
  <c r="K46" i="12" s="1"/>
  <c r="J45" i="12"/>
  <c r="K45" i="12" s="1"/>
  <c r="J43" i="12"/>
  <c r="K43" i="12" s="1"/>
  <c r="J42" i="12"/>
  <c r="K42" i="12" s="1"/>
  <c r="J41" i="12"/>
  <c r="K41" i="12" s="1"/>
  <c r="J40" i="12"/>
  <c r="K40" i="12" s="1"/>
  <c r="J39" i="12"/>
  <c r="K39" i="12" s="1"/>
  <c r="J38" i="12"/>
  <c r="K38" i="12" s="1"/>
  <c r="G29" i="12"/>
  <c r="F29" i="12"/>
  <c r="J28" i="12"/>
  <c r="K28" i="12" s="1"/>
  <c r="J27" i="12"/>
  <c r="K27" i="12" s="1"/>
  <c r="J26" i="12"/>
  <c r="K26" i="12" s="1"/>
  <c r="J25" i="12"/>
  <c r="K25" i="12" s="1"/>
  <c r="J24" i="12"/>
  <c r="K24" i="12" s="1"/>
  <c r="J23" i="12"/>
  <c r="K23" i="12" s="1"/>
  <c r="J21" i="12"/>
  <c r="K21" i="12" s="1"/>
  <c r="J20" i="12"/>
  <c r="K20" i="12" s="1"/>
  <c r="J19" i="12"/>
  <c r="K19" i="12" s="1"/>
  <c r="J18" i="12"/>
  <c r="K18" i="12" s="1"/>
  <c r="J17" i="12"/>
  <c r="K17" i="12" s="1"/>
  <c r="J16" i="12"/>
  <c r="K16" i="12" s="1"/>
  <c r="J15" i="12"/>
  <c r="K15" i="12" s="1"/>
  <c r="J14" i="12"/>
  <c r="K14" i="12" s="1"/>
  <c r="J13" i="12"/>
  <c r="J28" i="11"/>
  <c r="K28" i="11" s="1"/>
  <c r="J27" i="11"/>
  <c r="J26" i="11"/>
  <c r="K26" i="11" s="1"/>
  <c r="J25" i="11"/>
  <c r="K25" i="11" s="1"/>
  <c r="J24" i="11"/>
  <c r="K24" i="11" s="1"/>
  <c r="J22" i="11"/>
  <c r="K22" i="11" s="1"/>
  <c r="J21" i="11"/>
  <c r="K21" i="11" s="1"/>
  <c r="J20" i="11"/>
  <c r="K20" i="11" s="1"/>
  <c r="J19" i="11"/>
  <c r="K19" i="11" s="1"/>
  <c r="J18" i="11"/>
  <c r="K18" i="11" s="1"/>
  <c r="J17" i="11"/>
  <c r="K17" i="11" s="1"/>
  <c r="J16" i="11"/>
  <c r="K16" i="11" s="1"/>
  <c r="J15" i="11"/>
  <c r="K15" i="11" s="1"/>
  <c r="J14" i="11"/>
  <c r="K14" i="11" s="1"/>
  <c r="J13" i="11"/>
  <c r="K13" i="11" s="1"/>
  <c r="J29" i="11"/>
  <c r="K29" i="11" s="1"/>
  <c r="F30" i="11"/>
  <c r="G30" i="11"/>
  <c r="J50" i="11"/>
  <c r="K50" i="11" s="1"/>
  <c r="J42" i="11"/>
  <c r="K42" i="11" s="1"/>
  <c r="J39" i="11"/>
  <c r="K39" i="11" s="1"/>
  <c r="G52" i="11"/>
  <c r="F52" i="11"/>
  <c r="J51" i="11"/>
  <c r="K51" i="11" s="1"/>
  <c r="J49" i="11"/>
  <c r="K49" i="11" s="1"/>
  <c r="J48" i="11"/>
  <c r="K48" i="11" s="1"/>
  <c r="J47" i="11"/>
  <c r="K47" i="11" s="1"/>
  <c r="J45" i="11"/>
  <c r="K45" i="11" s="1"/>
  <c r="J44" i="11"/>
  <c r="K44" i="11" s="1"/>
  <c r="J43" i="11"/>
  <c r="K43" i="11" s="1"/>
  <c r="J41" i="11"/>
  <c r="K41" i="11" s="1"/>
  <c r="J40" i="11"/>
  <c r="K40" i="11" s="1"/>
  <c r="J38" i="11"/>
  <c r="K38" i="11" s="1"/>
  <c r="J37" i="11"/>
  <c r="K37" i="11" s="1"/>
  <c r="J36" i="11"/>
  <c r="K36" i="11" s="1"/>
  <c r="J46" i="8"/>
  <c r="K46" i="8" s="1"/>
  <c r="J45" i="8"/>
  <c r="K45" i="8" s="1"/>
  <c r="J44" i="8"/>
  <c r="K44" i="8" s="1"/>
  <c r="J43" i="8"/>
  <c r="K43" i="8" s="1"/>
  <c r="J42" i="8"/>
  <c r="K42" i="8" s="1"/>
  <c r="J40" i="8"/>
  <c r="K40" i="8" s="1"/>
  <c r="J39" i="8"/>
  <c r="K39" i="8" s="1"/>
  <c r="J38" i="8"/>
  <c r="K38" i="8" s="1"/>
  <c r="J37" i="8"/>
  <c r="K37" i="8" s="1"/>
  <c r="J36" i="8"/>
  <c r="K36" i="8" s="1"/>
  <c r="J35" i="8"/>
  <c r="K35" i="8" s="1"/>
  <c r="J34" i="8"/>
  <c r="K34" i="8" s="1"/>
  <c r="J33" i="8"/>
  <c r="K33" i="8" s="1"/>
  <c r="G47" i="8"/>
  <c r="F47" i="8"/>
  <c r="G27" i="8"/>
  <c r="F27" i="8"/>
  <c r="J26" i="8"/>
  <c r="K26" i="8" s="1"/>
  <c r="J25" i="8"/>
  <c r="K25" i="8" s="1"/>
  <c r="J24" i="8"/>
  <c r="K24" i="8" s="1"/>
  <c r="J23" i="8"/>
  <c r="K23" i="8" s="1"/>
  <c r="J22" i="8"/>
  <c r="K22" i="8" s="1"/>
  <c r="J20" i="8"/>
  <c r="K20" i="8" s="1"/>
  <c r="J19" i="8"/>
  <c r="K19" i="8" s="1"/>
  <c r="J18" i="8"/>
  <c r="K18" i="8" s="1"/>
  <c r="J17" i="8"/>
  <c r="K17" i="8" s="1"/>
  <c r="J16" i="8"/>
  <c r="K16" i="8" s="1"/>
  <c r="J15" i="8"/>
  <c r="K15" i="8" s="1"/>
  <c r="J14" i="8"/>
  <c r="K14" i="8" s="1"/>
  <c r="J13" i="8"/>
  <c r="K13" i="8" s="1"/>
  <c r="J50" i="4"/>
  <c r="K50" i="4" s="1"/>
  <c r="J49" i="4"/>
  <c r="K49" i="4" s="1"/>
  <c r="J48" i="4"/>
  <c r="K48" i="4" s="1"/>
  <c r="J47" i="4"/>
  <c r="K47" i="4" s="1"/>
  <c r="J46" i="4"/>
  <c r="K46" i="4" s="1"/>
  <c r="J44" i="4"/>
  <c r="K44" i="4" s="1"/>
  <c r="J43" i="4"/>
  <c r="K43" i="4" s="1"/>
  <c r="J42" i="4"/>
  <c r="K42" i="4" s="1"/>
  <c r="J41" i="4"/>
  <c r="K41" i="4" s="1"/>
  <c r="J40" i="4"/>
  <c r="K40" i="4" s="1"/>
  <c r="J39" i="4"/>
  <c r="K39" i="4" s="1"/>
  <c r="J38" i="4"/>
  <c r="K38" i="4" s="1"/>
  <c r="J37" i="4"/>
  <c r="K37" i="4" s="1"/>
  <c r="J36" i="4"/>
  <c r="K36" i="4" s="1"/>
  <c r="J35" i="4"/>
  <c r="K35" i="4" s="1"/>
  <c r="J16" i="4"/>
  <c r="K16" i="4" s="1"/>
  <c r="G52" i="4"/>
  <c r="F52" i="4"/>
  <c r="J51" i="4"/>
  <c r="K51" i="4" s="1"/>
  <c r="G29" i="4"/>
  <c r="F29" i="4"/>
  <c r="J28" i="4"/>
  <c r="K28" i="4" s="1"/>
  <c r="J27" i="4"/>
  <c r="K27" i="4" s="1"/>
  <c r="J26" i="4"/>
  <c r="K26" i="4" s="1"/>
  <c r="J25" i="4"/>
  <c r="K25" i="4" s="1"/>
  <c r="J24" i="4"/>
  <c r="K24" i="4" s="1"/>
  <c r="J22" i="4"/>
  <c r="K22" i="4" s="1"/>
  <c r="J21" i="4"/>
  <c r="K21" i="4" s="1"/>
  <c r="J20" i="4"/>
  <c r="K20" i="4" s="1"/>
  <c r="J19" i="4"/>
  <c r="K19" i="4" s="1"/>
  <c r="J18" i="4"/>
  <c r="K18" i="4" s="1"/>
  <c r="J17" i="4"/>
  <c r="K17" i="4" s="1"/>
  <c r="J15" i="4"/>
  <c r="K15" i="4" s="1"/>
  <c r="J14" i="4"/>
  <c r="K14" i="4" s="1"/>
  <c r="J13" i="4"/>
  <c r="K13" i="4" s="1"/>
  <c r="J35" i="1"/>
  <c r="K35" i="1" s="1"/>
  <c r="J14" i="1"/>
  <c r="K14" i="1" s="1"/>
  <c r="J30" i="11" l="1"/>
  <c r="K27" i="11"/>
  <c r="K30" i="11" s="1"/>
  <c r="K94" i="11" s="1"/>
  <c r="J47" i="15"/>
  <c r="J27" i="15"/>
  <c r="K47" i="15"/>
  <c r="K90" i="15" s="1"/>
  <c r="K13" i="15"/>
  <c r="K27" i="15" s="1"/>
  <c r="K89" i="15" s="1"/>
  <c r="J27" i="14"/>
  <c r="K27" i="14"/>
  <c r="K89" i="14" s="1"/>
  <c r="K47" i="14"/>
  <c r="K90" i="14" s="1"/>
  <c r="J47" i="14"/>
  <c r="J29" i="12"/>
  <c r="K50" i="12"/>
  <c r="K93" i="12" s="1"/>
  <c r="J50" i="12"/>
  <c r="K13" i="12"/>
  <c r="K29" i="12" s="1"/>
  <c r="K92" i="12" s="1"/>
  <c r="K52" i="11"/>
  <c r="K95" i="11" s="1"/>
  <c r="J52" i="11"/>
  <c r="K47" i="8"/>
  <c r="K90" i="8" s="1"/>
  <c r="J47" i="8"/>
  <c r="J27" i="8"/>
  <c r="K27" i="8"/>
  <c r="K89" i="8" s="1"/>
  <c r="K83" i="6"/>
  <c r="J52" i="6"/>
  <c r="K52" i="6"/>
  <c r="K52" i="4"/>
  <c r="K95" i="4" s="1"/>
  <c r="K29" i="4"/>
  <c r="K94" i="4" s="1"/>
  <c r="J52" i="4"/>
  <c r="J29" i="4"/>
  <c r="J13" i="1"/>
  <c r="K13" i="1" s="1"/>
  <c r="J15" i="1"/>
  <c r="K15" i="1" s="1"/>
  <c r="J16" i="1"/>
  <c r="K16" i="1" s="1"/>
  <c r="J17" i="1"/>
  <c r="K17" i="1" s="1"/>
  <c r="J18" i="1"/>
  <c r="K18" i="1" s="1"/>
  <c r="J19" i="1"/>
  <c r="K19" i="1" s="1"/>
  <c r="J20" i="1"/>
  <c r="K20" i="1" s="1"/>
  <c r="J21" i="1"/>
  <c r="K21" i="1" s="1"/>
  <c r="J23" i="1"/>
  <c r="K23" i="1" s="1"/>
  <c r="J24" i="1"/>
  <c r="K24" i="1" s="1"/>
  <c r="J25" i="1"/>
  <c r="K25" i="1" s="1"/>
  <c r="J26" i="1"/>
  <c r="K26" i="1"/>
  <c r="J27" i="1"/>
  <c r="K27" i="1" s="1"/>
  <c r="F28" i="1"/>
  <c r="G28" i="1"/>
  <c r="J34" i="1"/>
  <c r="K34" i="1" s="1"/>
  <c r="J36" i="1"/>
  <c r="K36" i="1" s="1"/>
  <c r="J37" i="1"/>
  <c r="K37" i="1" s="1"/>
  <c r="J38" i="1"/>
  <c r="K38" i="1" s="1"/>
  <c r="J39" i="1"/>
  <c r="K39" i="1" s="1"/>
  <c r="J40" i="1"/>
  <c r="K40" i="1" s="1"/>
  <c r="J41" i="1"/>
  <c r="K41" i="1" s="1"/>
  <c r="J42" i="1"/>
  <c r="K42" i="1" s="1"/>
  <c r="J44" i="1"/>
  <c r="K44" i="1" s="1"/>
  <c r="J45" i="1"/>
  <c r="K45" i="1" s="1"/>
  <c r="J46" i="1"/>
  <c r="K46" i="1" s="1"/>
  <c r="J47" i="1"/>
  <c r="K47" i="1" s="1"/>
  <c r="J48" i="1"/>
  <c r="K48" i="1" s="1"/>
  <c r="J49" i="1"/>
  <c r="K49" i="1" s="1"/>
  <c r="J50" i="1"/>
  <c r="K50" i="1" s="1"/>
  <c r="F51" i="1"/>
  <c r="G51" i="1"/>
  <c r="K84" i="6" l="1"/>
  <c r="K85" i="6" s="1"/>
  <c r="L85" i="6" s="1"/>
  <c r="K51" i="1"/>
  <c r="K94" i="1" s="1"/>
  <c r="K91" i="15"/>
  <c r="L91" i="15" s="1"/>
  <c r="L92" i="15"/>
  <c r="L92" i="14"/>
  <c r="K94" i="12"/>
  <c r="L94" i="12" s="1"/>
  <c r="K91" i="14"/>
  <c r="L91" i="14" s="1"/>
  <c r="L95" i="12"/>
  <c r="L97" i="11"/>
  <c r="K96" i="11"/>
  <c r="L96" i="11" s="1"/>
  <c r="K91" i="8"/>
  <c r="L91" i="8" s="1"/>
  <c r="L92" i="8"/>
  <c r="K96" i="4"/>
  <c r="L96" i="4" s="1"/>
  <c r="L97" i="4"/>
  <c r="J28" i="1"/>
  <c r="K28" i="1"/>
  <c r="K93" i="1" s="1"/>
  <c r="J51" i="1"/>
  <c r="L86" i="6" l="1"/>
  <c r="K95" i="1"/>
  <c r="L95" i="1" s="1"/>
  <c r="L96" i="1"/>
</calcChain>
</file>

<file path=xl/sharedStrings.xml><?xml version="1.0" encoding="utf-8"?>
<sst xmlns="http://schemas.openxmlformats.org/spreadsheetml/2006/main" count="1581" uniqueCount="141">
  <si>
    <t>* Ghi chú: Số liệu trong Bảng tính chỉ mang tính chất minh họa.</t>
  </si>
  <si>
    <t xml:space="preserve">SO SÁNH CHI PHÍ </t>
  </si>
  <si>
    <t>III.</t>
  </si>
  <si>
    <t>TỔNG</t>
  </si>
  <si>
    <t>Khác</t>
  </si>
  <si>
    <t xml:space="preserve">Điện tử </t>
  </si>
  <si>
    <t xml:space="preserve">Bưu chính </t>
  </si>
  <si>
    <t>Trực tiếp</t>
  </si>
  <si>
    <t>Nhận kết quả</t>
  </si>
  <si>
    <r>
      <rPr>
        <b/>
        <sz val="12"/>
        <color indexed="8"/>
        <rFont val="Times New Roman"/>
        <family val="1"/>
      </rPr>
      <t>Công việc khác</t>
    </r>
    <r>
      <rPr>
        <sz val="12"/>
        <color indexed="8"/>
        <rFont val="Times New Roman"/>
        <family val="1"/>
      </rPr>
      <t xml:space="preserve"> (nếu có)</t>
    </r>
  </si>
  <si>
    <r>
      <rPr>
        <b/>
        <sz val="12"/>
        <color indexed="8"/>
        <rFont val="Times New Roman"/>
        <family val="1"/>
      </rPr>
      <t>Chuẩn bị, phục vụ việc kiểm tra, đánh giá của cơ quan có thẩm quyền</t>
    </r>
    <r>
      <rPr>
        <sz val="12"/>
        <color indexed="8"/>
        <rFont val="Times New Roman"/>
        <family val="1"/>
      </rPr>
      <t xml:space="preserve"> (nếu có)</t>
    </r>
  </si>
  <si>
    <t>Lệ phí</t>
  </si>
  <si>
    <t>3.2</t>
  </si>
  <si>
    <t>Phí</t>
  </si>
  <si>
    <t>3.1</t>
  </si>
  <si>
    <t>Nộp phí, lệ phí, chi phí khác</t>
  </si>
  <si>
    <t>Điện tử</t>
  </si>
  <si>
    <t>Bưu chính</t>
  </si>
  <si>
    <t>Nộp hồ sơ</t>
  </si>
  <si>
    <t>Soạn thảo</t>
  </si>
  <si>
    <t>Chuẩn bị hồ sơ</t>
  </si>
  <si>
    <t>Ghi chú</t>
  </si>
  <si>
    <r>
      <t xml:space="preserve">Tổng chi phí thực hiện TTHC/
01 năm </t>
    </r>
    <r>
      <rPr>
        <sz val="12"/>
        <color indexed="8"/>
        <rFont val="Times New Roman"/>
        <family val="1"/>
      </rPr>
      <t>(đồng)</t>
    </r>
  </si>
  <si>
    <r>
      <t xml:space="preserve">Chi phí thực hiện TTHC </t>
    </r>
    <r>
      <rPr>
        <sz val="12"/>
        <color indexed="8"/>
        <rFont val="Times New Roman"/>
        <family val="1"/>
      </rPr>
      <t>(đồng)</t>
    </r>
  </si>
  <si>
    <t>Số lượng đối tượng tuân thủ/01 năm</t>
  </si>
  <si>
    <t>Số lần thực hiện/ 01 năm</t>
  </si>
  <si>
    <r>
      <t xml:space="preserve">Mức phí, lệ phí, chi phí khác </t>
    </r>
    <r>
      <rPr>
        <sz val="12"/>
        <color indexed="8"/>
        <rFont val="Times New Roman"/>
        <family val="1"/>
      </rPr>
      <t>(đồng)</t>
    </r>
  </si>
  <si>
    <r>
      <t xml:space="preserve">Mức chi phí thuê tư vấn, dịch vụ </t>
    </r>
    <r>
      <rPr>
        <sz val="12"/>
        <color indexed="8"/>
        <rFont val="Times New Roman"/>
        <family val="1"/>
      </rPr>
      <t>(đồng)</t>
    </r>
  </si>
  <si>
    <r>
      <rPr>
        <b/>
        <sz val="12"/>
        <color indexed="8"/>
        <rFont val="Times New Roman"/>
        <family val="1"/>
      </rPr>
      <t>Mức TNBQ/ 01 giờ làm việc</t>
    </r>
    <r>
      <rPr>
        <sz val="12"/>
        <color indexed="8"/>
        <rFont val="Times New Roman"/>
        <family val="1"/>
      </rPr>
      <t xml:space="preserve"> (đồng)</t>
    </r>
  </si>
  <si>
    <r>
      <t xml:space="preserve">Thời gian thực hiện </t>
    </r>
    <r>
      <rPr>
        <sz val="12"/>
        <color indexed="8"/>
        <rFont val="Times New Roman"/>
        <family val="1"/>
      </rPr>
      <t>(giờ)</t>
    </r>
  </si>
  <si>
    <t>Các hoạt động/ cách thức thực hiện cụ thể</t>
  </si>
  <si>
    <t>Các công việc 
khi thực hiện TTHC</t>
  </si>
  <si>
    <t>STT</t>
  </si>
  <si>
    <t>CHI PHÍ  TUÂN THỦ TTHC DỰ KIẾN SỬA ĐỔI, BỔ SUNG HOẶC BÃI BỎ</t>
  </si>
  <si>
    <t>II.</t>
  </si>
  <si>
    <t>Internet</t>
  </si>
  <si>
    <t>CHI PHÍ TUÂN THỦ TTHC HIỆN TẠI HOẶC DỰ KIẾN BAN HÀNH MỚI</t>
  </si>
  <si>
    <t>I.</t>
  </si>
  <si>
    <t>CHI PHÍ TUÂN THỦ THỦ TỤC HÀNH CHÍNH</t>
  </si>
  <si>
    <t>Biểu mẫu số 04/ĐGTĐ-SCM</t>
  </si>
  <si>
    <t>TÊN CƠ QUAN, ĐƠN VỊ</t>
  </si>
  <si>
    <t>(Ban hành kèm theo Thông tư số 03/2022/TT-BTP ngày 10 tháng 02  năm 2022 của Bộ trưởng Bộ Tư pháp)</t>
  </si>
  <si>
    <t>BIỂU MẪU TÍNH CHI PHÍ TUÂN THỦ THỦ TỤC HÀNH CHÍNH (BIỂU MẪU SỐ 04/ĐGTĐ-SCM)</t>
  </si>
  <si>
    <t>Bản chính</t>
  </si>
  <si>
    <t>Đơn đề nghị theo mẫu</t>
  </si>
  <si>
    <t>Thuyết minh thiết kế, vị trí xây dựng, lắp đặt biển quảng cáo, biển thông tin cổ động, tuyên truyền chính trị, công trình hạ tầng và công trình hạ tầng kỹ thuật sử dụng chung trong phạm vi bảo vệ kết cấu hạ tầng đường bộ</t>
  </si>
  <si>
    <t>Các bản vẽ thiết kế, bao gồm bản vẽ bố trí chung, các bản vẽ mặt cắt đứng, mặt cắt ngang và các bản vẽ thiết kế chi tiết thể hiện cụ thể: quy mô, kích thước, diện tích, kích thước, cấu tạo chi tiết của công trình đề nghị chấp thuận; vị trí công trình đề nghị trên đoạn đường; khoảng cách từ mép ngoài công trình đề nghị đến mép ngoài mặt đường, tim đường, chiều sâu công trình đến mặt đường và các khoảng cách khác đến các hạng mục công trình cầu, cống, hầm có liên quan đến công trình đề nghị + Các bản vẽ thiết kế kết cấu và biện pháp thi công hoàn trả công trình đường bộ bị ảnh hưởng</t>
  </si>
  <si>
    <t>Thời gian lập Hồ sơ tài liệu kèm theo tính trung bình 40 giờ (5 ngày)</t>
  </si>
  <si>
    <t>Thời gian nộp hồ sơ trực tiếp tại Cục ĐBVN,  tính trung bình cho tất cả các địa phương đi đến Trụ sở Cục ĐBVN tại Hà Nội  là 08 giờ; tại các địa phương 04 giờ; trung bình 6 giờ</t>
  </si>
  <si>
    <t xml:space="preserve">   TÊN THỦ TỤC HÀNH CHÍNH: Chấp thuận xây dựng, lắp đặt đồng thời với cấp giấy phép thi công xây dựng trên đường bộ đang khai thác đối với công trình hạ tầng (đường dây tải điện, dây dẫn điện điện áp từ 35 KV trở xuống, đường dây thông tin, viễn thông) trong phạm vi bảo vệ kết cấu hạ tầng đường bộ đang khai thác</t>
  </si>
  <si>
    <t>Biện pháp thi công và phương án tổ chức giao thông đoạn đường bộ trong thời gian xây dựng, lắp đặt công trình hạ tầng</t>
  </si>
  <si>
    <t xml:space="preserve">Văn bản đề nghị chấp thuận sử dụng tạm thời lòng đường, vỉa hè </t>
  </si>
  <si>
    <t xml:space="preserve">phương án sử dụng tạm thời lòng đường vỉa hè vào mục đích khác với giao thông </t>
  </si>
  <si>
    <t xml:space="preserve">   TÊN THỦ TỤC HÀNH CHÍNH: Phê duyệt, điều chỉnh, bổ sung phương án tổ chức giao thông trước khi đưa đường cao tốc vào khai thác</t>
  </si>
  <si>
    <t xml:space="preserve">Tờ trình phê duyệt theo mẫu </t>
  </si>
  <si>
    <t>Phương án tổ chức giao thông đường cao tốc.</t>
  </si>
  <si>
    <t>Tìm hiểu, sao chụp</t>
  </si>
  <si>
    <t xml:space="preserve">   TÊN THỦ TỤC HÀNH CHÍNH: Chấp thuận, chấp thuận lại cơ sở đào tạo thẩm tra viên an toàn giao thông đường bộ</t>
  </si>
  <si>
    <t xml:space="preserve">Công văn đề nghị chấp thuận </t>
  </si>
  <si>
    <t>Giấy chứng nhận đăng ký doanh nghiệp ….(bản sao có chứng thực hoặc bản sao kèm bản chính để đối chiếu)</t>
  </si>
  <si>
    <t>Kê khai về cơ sở vật chất</t>
  </si>
  <si>
    <t>Danh sách giảng viên</t>
  </si>
  <si>
    <t>Soạn thảo, rà</t>
  </si>
  <si>
    <t>Photo</t>
  </si>
  <si>
    <t xml:space="preserve">   TÊN THỦ TỤC HÀNH CHÍNH: Cấp chứng chỉ thẩm tra viên an toàn giao thông đường bộ</t>
  </si>
  <si>
    <t xml:space="preserve">Tờ trình cấp chứng chỉ theo mẫu </t>
  </si>
  <si>
    <t>Quyết định công nhận kết quả thi của học viên tham gia khóa đào tạo</t>
  </si>
  <si>
    <t xml:space="preserve">02 ảnh màu của mỗi học viên đề nghị cấp chứng chỉ </t>
  </si>
  <si>
    <t>Rà soát</t>
  </si>
  <si>
    <t xml:space="preserve">   TÊN THỦ TỤC HÀNH CHÍNH: Cấp đổi chứng chỉ thẩm tra viên an toàn giao thông đường bộ</t>
  </si>
  <si>
    <t xml:space="preserve">Đơn đề nghị cấp đổi chứng chỉ </t>
  </si>
  <si>
    <t>Bản khai kinh nghiệm</t>
  </si>
  <si>
    <t>Soạn thảo, rà soát</t>
  </si>
  <si>
    <t>Chứng chỉ cũ (hư, hỏng)</t>
  </si>
  <si>
    <r>
      <t xml:space="preserve">   TÊN THỦ TỤC HÀNH CHÍNH: </t>
    </r>
    <r>
      <rPr>
        <b/>
        <sz val="12"/>
        <color theme="1"/>
        <rFont val="Times New Roman"/>
        <family val="1"/>
      </rPr>
      <t>Chấp thuận vị trí, quy mô, kích thước, phương án thi công, công tác bảo đảm an toàn giao thông, an toàn công trình đối với biển quảng cáo, biển thông tin cổ động, tuyên truyền chính trị xây dựng, lắp đặt trong phạm vi bảo vệ kết cấu hạ tầng đường bộ</t>
    </r>
  </si>
  <si>
    <t>Soạn thảo, sao chụp</t>
  </si>
  <si>
    <t>Hồ sơ thiết kế bản vẽ thi công, phương án tổ chức giao thông</t>
  </si>
  <si>
    <t>Văn bản chấp thuận chủ trương đầu tư hoặc quyết định phê duyệt dự án đầu tư của cơ quan có thẩm quyền; hợp đồng thi công</t>
  </si>
  <si>
    <r>
      <t xml:space="preserve">   TÊN THỦ TỤC HÀNH CHÍNH: C</t>
    </r>
    <r>
      <rPr>
        <b/>
        <sz val="12"/>
        <color rgb="FFFF0000"/>
        <rFont val="Times New Roman"/>
        <family val="1"/>
      </rPr>
      <t>ấp lại c</t>
    </r>
    <r>
      <rPr>
        <b/>
        <sz val="12"/>
        <color indexed="8"/>
        <rFont val="Times New Roman"/>
        <family val="1"/>
      </rPr>
      <t>hứng chỉ thẩm tra viên an toàn giao thông đường bộ</t>
    </r>
  </si>
  <si>
    <t>CỤC ĐƯỜNG BỘ VIỆT NAM</t>
  </si>
  <si>
    <t xml:space="preserve">   TÊN THỦ TỤC HÀNH CHÍNH: Cấp giấy phép thi công công trình trên đường bộ đang khai thác</t>
  </si>
  <si>
    <r>
      <t xml:space="preserve">Thời gian thực hiện </t>
    </r>
    <r>
      <rPr>
        <sz val="12"/>
        <rFont val="Times New Roman"/>
        <family val="1"/>
      </rPr>
      <t>(giờ)</t>
    </r>
  </si>
  <si>
    <r>
      <rPr>
        <b/>
        <sz val="12"/>
        <rFont val="Times New Roman"/>
        <family val="1"/>
      </rPr>
      <t>Mức TNBQ/ 01 giờ làm việc</t>
    </r>
    <r>
      <rPr>
        <sz val="12"/>
        <rFont val="Times New Roman"/>
        <family val="1"/>
      </rPr>
      <t xml:space="preserve"> (đồng)</t>
    </r>
  </si>
  <si>
    <r>
      <t xml:space="preserve">Mức chi phí thuê tư vấn, dịch vụ </t>
    </r>
    <r>
      <rPr>
        <sz val="12"/>
        <rFont val="Times New Roman"/>
        <family val="1"/>
      </rPr>
      <t>(đồng)</t>
    </r>
  </si>
  <si>
    <r>
      <t xml:space="preserve">Mức phí, lệ phí, chi phí khác </t>
    </r>
    <r>
      <rPr>
        <sz val="12"/>
        <rFont val="Times New Roman"/>
        <family val="1"/>
      </rPr>
      <t>(đồng)</t>
    </r>
  </si>
  <si>
    <r>
      <t xml:space="preserve">Chi phí thực hiện TTHC </t>
    </r>
    <r>
      <rPr>
        <sz val="12"/>
        <rFont val="Times New Roman"/>
        <family val="1"/>
      </rPr>
      <t>(đồng)</t>
    </r>
  </si>
  <si>
    <r>
      <t xml:space="preserve">Tổng chi phí thực hiện TTHC/
01 năm </t>
    </r>
    <r>
      <rPr>
        <sz val="12"/>
        <rFont val="Times New Roman"/>
        <family val="1"/>
      </rPr>
      <t>(đồng)</t>
    </r>
  </si>
  <si>
    <t>2 bộ hồ sơ</t>
  </si>
  <si>
    <t xml:space="preserve">Bản vẽ thiết kế thi công </t>
  </si>
  <si>
    <t>Thời gian lập Hồ sơ tài liệu kèm theo tính trung bình 50 giờ + 300k để làm thêm 1 bản</t>
  </si>
  <si>
    <t>Thông tin về khoảng cách theo phương thẳng đứng, phương ngang từ mép công trình đề nghị cấp phép đến bề mặt và mép ngoài dải phân cách giữa</t>
  </si>
  <si>
    <t>Báo cáo kết quả thẩm tra thiết kế và kết quả tính toán khả năng chịu lực của công trình đường bộ trong trường hợp được lắp đặt công trình cầu, hầm hoặc các công trình đường bộ có kết cấu phức tạp khác</t>
  </si>
  <si>
    <t>Cộng thêm 300k để làm thêm 1 bản</t>
  </si>
  <si>
    <t xml:space="preserve">Bản vẽ thiết kế hoàn trả công trình đường bộ; bản vẽ và thuyết minh: biện pháp tổ chức thi công, biện pháp bảo đảm giao thông trong thời gian thi công </t>
  </si>
  <si>
    <r>
      <rPr>
        <b/>
        <sz val="12"/>
        <rFont val="Times New Roman"/>
        <family val="1"/>
      </rPr>
      <t>Chuẩn bị, phục vụ việc kiểm tra, đánh giá của cơ quan có thẩm quyền</t>
    </r>
    <r>
      <rPr>
        <sz val="12"/>
        <rFont val="Times New Roman"/>
        <family val="1"/>
      </rPr>
      <t xml:space="preserve"> (nếu có)</t>
    </r>
  </si>
  <si>
    <r>
      <rPr>
        <b/>
        <sz val="12"/>
        <rFont val="Times New Roman"/>
        <family val="1"/>
      </rPr>
      <t>Công việc khác</t>
    </r>
    <r>
      <rPr>
        <sz val="12"/>
        <rFont val="Times New Roman"/>
        <family val="1"/>
      </rPr>
      <t xml:space="preserve"> (nếu có)</t>
    </r>
  </si>
  <si>
    <t>Giảm 1 bộ hố sơ</t>
  </si>
  <si>
    <t xml:space="preserve">Thời gian lập Hồ sơ tài liệu kèm theo tính trung bình 50 giờ </t>
  </si>
  <si>
    <t>Thông tin về khoảng cách theo phương thẳng đứng, phương ngang từ mép công trình đề nghị cấp phép đến bề mặt và mép ngoài dải phân cách giữa (đối với công trình trong phạm vi dài phân câch giữa của đường bộ)</t>
  </si>
  <si>
    <t>Bản sao</t>
  </si>
  <si>
    <t>Hoặc bản sao có chứng thực</t>
  </si>
  <si>
    <t xml:space="preserve">Thời gian lập Thiết kế nút giao kèm theo tính trung bình 50 giờ </t>
  </si>
  <si>
    <t>Chủ trương đầu tư nút giao đấu nối đường khác vào đường cao tốc (nếu có)</t>
  </si>
  <si>
    <t>Thiết kế nút giao đấu nối vào đường cao tốc (nếu có)</t>
  </si>
  <si>
    <t>ngày</t>
  </si>
  <si>
    <r>
      <t xml:space="preserve">   TÊN THỦ TỤC HÀNH CHÍNH: </t>
    </r>
    <r>
      <rPr>
        <b/>
        <sz val="12"/>
        <color rgb="FFFF0000"/>
        <rFont val="Times New Roman"/>
        <family val="1"/>
      </rPr>
      <t>Cấp phép</t>
    </r>
    <r>
      <rPr>
        <b/>
        <sz val="12"/>
        <color indexed="8"/>
        <rFont val="Times New Roman"/>
        <family val="1"/>
      </rPr>
      <t xml:space="preserve"> sử dụng tạm thời lòng đường, vỉa hè vào mục đích khác </t>
    </r>
  </si>
  <si>
    <t xml:space="preserve">Thiết kế nút giao đấu nối vào đường cao tốc (nếu có)      </t>
  </si>
  <si>
    <t>Bản dự thảo chương trình, tài liệu giảng dạy</t>
  </si>
  <si>
    <t>1.1</t>
  </si>
  <si>
    <t>1.2</t>
  </si>
  <si>
    <t>BỘ XÂY DỰNG</t>
  </si>
  <si>
    <t>1.3</t>
  </si>
  <si>
    <t xml:space="preserve">   TÊN THỦ TỤC HÀNH CHÍNH: Chấp thuận bổ sung vị trí nút giao đấu nối vào đường cao tốc</t>
  </si>
  <si>
    <t xml:space="preserve">   TÊN THỦ TỤC HÀNH CHÍNH: Chấp thuận vị trí nút giao đấu nối tạm vào đường bộ đang khai thác</t>
  </si>
  <si>
    <t>Văn bản đề nghị theo mẫu</t>
  </si>
  <si>
    <t>Quyết định phê duyệt dự án (đối với trường hợp dự án); hợp đồng thi công XD DA đối với trường hợp nhà thầu đề nghị đấu nối tạm</t>
  </si>
  <si>
    <t>Hồ sơ thiết kế bản vẽ thi công; phương án tổ chức giao thông</t>
  </si>
  <si>
    <t xml:space="preserve">02 ảnh màu hoặc file ảnh điện tử của mỗi học viên đề nghị cấp chứng chỉ </t>
  </si>
  <si>
    <t>1.4</t>
  </si>
  <si>
    <t xml:space="preserve">   TÊN THỦ TỤC HÀNH CHÍNH: Chấp thuận cơ sở đào tạo thẩm tra viên an toàn giao thông đường bộ</t>
  </si>
  <si>
    <t xml:space="preserve">Có phương án sử dụng tạm thời lòng đường vỉa hè vào mục đích khác với giao thông </t>
  </si>
  <si>
    <t xml:space="preserve">Không phương án sử dụng tạm thời lòng đường vỉa hè vào mục đích khác với giao thông </t>
  </si>
  <si>
    <t>Chi phí tuân thủ thủ tục hành chính hiện tại hoặc dự kiến ban hành mới và được sửa đổi, bổ sung hoặc bãi bỏ</t>
  </si>
  <si>
    <t xml:space="preserve">- Chi phí tuân thủ thủ tục hành chính hiện tại là (A) = </t>
  </si>
  <si>
    <t>đồng/thủ tục</t>
  </si>
  <si>
    <t xml:space="preserve">- Chi phí tuân thủ thủ tục hành chính dự kiến sửa đổi, bổ sung là (B) = </t>
  </si>
  <si>
    <t xml:space="preserve">đồng/thủ tục </t>
  </si>
  <si>
    <t xml:space="preserve">- Lợi ích từ việc sửa đổi, bổ sung = (A) – (B) = </t>
  </si>
  <si>
    <t>(khoảng 23%)</t>
  </si>
  <si>
    <t xml:space="preserve">khoảng </t>
  </si>
  <si>
    <t xml:space="preserve">CHI PHÍ TUÂN THỦ THỦ TỤC HÀNH CHÍNH HIỆN TẠI </t>
  </si>
  <si>
    <t>CHI PHÍ TUÂN THỦ THỦ TỤC HÀNH CHÍNH DỰ KIẾN SỬA ĐỔI, BỔ SUNG</t>
  </si>
  <si>
    <t>Thời gian nộp hồ sơ trực tiếp tại Cục ĐBVN, tính trung bình cho tất cả các địa phương đi đến Trụ sở Cục ĐBVN tại Hà Nội  là 08 giờ; tại các địa phương 04 giờ; trung bình 6 giờ</t>
  </si>
  <si>
    <r>
      <t xml:space="preserve">   TÊN THỦ TỤC HÀNH CHÍNH: Cấp </t>
    </r>
    <r>
      <rPr>
        <b/>
        <sz val="12"/>
        <color rgb="FFFF0000"/>
        <rFont val="Times New Roman"/>
        <family val="1"/>
      </rPr>
      <t xml:space="preserve">lại </t>
    </r>
    <r>
      <rPr>
        <b/>
        <sz val="12"/>
        <rFont val="Times New Roman"/>
        <family val="1"/>
      </rPr>
      <t>chứng chỉ thẩm tra viên an toàn giao thông đường bộ</t>
    </r>
  </si>
  <si>
    <t>Không phải soạn thảo</t>
  </si>
  <si>
    <t>CHI PHÍ TUÂN THỦ THỦ TỤC HÀNH CHÍNH DỰ KIẾN BÃI BỎ</t>
  </si>
  <si>
    <t xml:space="preserve">   TÊN THỦ TỤC HÀNH CHÍNH: Chấp thuận vị trí, quy mô, kích thước, phương án tổ chức thi công biển quảng cáo, biển thông tin cổ động, tuyên truyền chính trị; chấp thuận xây dựng, lắp đặt công trình hạ tầng, công trình hạ tầng kỹ thuật sử dụng chung trong phạm vi bảo vệ kết cấu hạ tầng đường bộ; chấp thuận gia cường công trình đường bộ khi cần thiết để cho phép xe quá khổ giới hạn, xe quá tải trọng, xe bánh xích lưu hành trên đường bộ</t>
  </si>
  <si>
    <t>Đơn đề nghị</t>
  </si>
  <si>
    <t>Hồ sơ thiết kế</t>
  </si>
  <si>
    <t>Soạn thảo và scan</t>
  </si>
  <si>
    <t>Phương án tổ chức giao thông đường cao tốc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</si>
</sst>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
    <numFmt numFmtId="165" formatCode="0.0%"/>
    <numFmt numFmtId="166" formatCode="0.0;[Red]0.0"/>
    <numFmt numFmtId="167" formatCode="#,##0.0"/>
    <numFmt numFmtId="168" formatCode="_(* #,##0_);_(* \(#,##0\);_(* &quot;-&quot;??_);_(@_)"/>
  </numFmts>
  <fonts count="34" x14ac:knownFonts="1">
    <font>
      <sz val="11"/>
      <color theme="1"/>
      <name val="Calibri"/>
      <family val="2"/>
      <scheme val="minor"/>
    </font>
    <font>
      <sz val="10"/>
      <color theme="1"/>
      <name val="Tahoma"/>
      <family val="2"/>
    </font>
    <font>
      <sz val="12"/>
      <color theme="1"/>
      <name val="Times New Roman"/>
      <family val="1"/>
    </font>
    <font>
      <b/>
      <sz val="12"/>
      <color theme="1"/>
      <name val="Times New Roman"/>
      <family val="1"/>
    </font>
    <font>
      <sz val="12"/>
      <color indexed="8"/>
      <name val="Times New Roman"/>
      <family val="1"/>
    </font>
    <font>
      <b/>
      <sz val="12"/>
      <color indexed="8"/>
      <name val="Times New Roman"/>
      <family val="1"/>
    </font>
    <font>
      <sz val="12"/>
      <color theme="0"/>
      <name val="Times New Roman"/>
      <family val="1"/>
    </font>
    <font>
      <sz val="12"/>
      <color rgb="FFFF0000"/>
      <name val="Times New Roman"/>
      <family val="1"/>
    </font>
    <font>
      <sz val="12"/>
      <name val="Times New Roman"/>
      <family val="1"/>
    </font>
    <font>
      <sz val="12"/>
      <color rgb="FF000000"/>
      <name val="Times New Roman"/>
      <family val="1"/>
    </font>
    <font>
      <b/>
      <sz val="12"/>
      <name val="Times New Roman"/>
      <family val="1"/>
    </font>
    <font>
      <b/>
      <sz val="13"/>
      <color theme="1"/>
      <name val="Times New Roman"/>
      <family val="1"/>
    </font>
    <font>
      <b/>
      <i/>
      <sz val="13"/>
      <color theme="1"/>
      <name val="Times New Roman"/>
      <family val="1"/>
    </font>
    <font>
      <i/>
      <sz val="14"/>
      <color theme="1"/>
      <name val="Times New Roman"/>
      <family val="1"/>
    </font>
    <font>
      <b/>
      <sz val="14"/>
      <color theme="1"/>
      <name val="Times New Roman"/>
      <family val="1"/>
    </font>
    <font>
      <sz val="8"/>
      <color rgb="FF000000"/>
      <name val="Times New Roman"/>
      <family val="1"/>
    </font>
    <font>
      <sz val="8"/>
      <color indexed="8"/>
      <name val="Times New Roman"/>
      <family val="1"/>
    </font>
    <font>
      <b/>
      <sz val="12"/>
      <color rgb="FFFF0000"/>
      <name val="Times New Roman"/>
      <family val="1"/>
    </font>
    <font>
      <sz val="11"/>
      <color rgb="FF081B3A"/>
      <name val="Segoe UI"/>
      <family val="2"/>
    </font>
    <font>
      <sz val="10"/>
      <name val="Tahoma"/>
      <family val="2"/>
    </font>
    <font>
      <b/>
      <sz val="14"/>
      <name val="Times New Roman"/>
      <family val="1"/>
    </font>
    <font>
      <b/>
      <sz val="13"/>
      <name val="Times New Roman"/>
      <family val="1"/>
    </font>
    <font>
      <i/>
      <sz val="14"/>
      <name val="Times New Roman"/>
      <family val="1"/>
    </font>
    <font>
      <b/>
      <i/>
      <sz val="13"/>
      <name val="Times New Roman"/>
      <family val="1"/>
    </font>
    <font>
      <sz val="8"/>
      <name val="Times New Roman"/>
      <family val="1"/>
    </font>
    <font>
      <sz val="12"/>
      <color rgb="FF0070C0"/>
      <name val="Times New Roman"/>
      <family val="1"/>
    </font>
    <font>
      <sz val="11"/>
      <color theme="1"/>
      <name val="Calibri"/>
      <family val="2"/>
      <scheme val="minor"/>
    </font>
    <font>
      <sz val="12"/>
      <color theme="1"/>
      <name val="Calibri"/>
      <family val="2"/>
      <scheme val="minor"/>
    </font>
    <font>
      <sz val="12"/>
      <color rgb="FFC00000"/>
      <name val="Times New Roman"/>
      <family val="1"/>
    </font>
    <font>
      <sz val="8"/>
      <name val="Calibri"/>
      <family val="2"/>
      <scheme val="minor"/>
    </font>
    <font>
      <sz val="11"/>
      <color indexed="8"/>
      <name val="Calibri"/>
      <family val="2"/>
    </font>
    <font>
      <sz val="13"/>
      <color theme="1"/>
      <name val="Times New Roman"/>
      <family val="1"/>
    </font>
    <font>
      <sz val="12"/>
      <color rgb="FF081B3A"/>
      <name val="Times New Roman"/>
      <family val="1"/>
    </font>
    <font>
      <sz val="11"/>
      <color theme="1"/>
      <name val="Tahom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9">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hair">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43" fontId="26" fillId="0" borderId="0" applyFont="0" applyFill="0" applyBorder="0" applyAlignment="0" applyProtection="0"/>
    <xf numFmtId="43" fontId="30" fillId="0" borderId="0" applyFont="0" applyFill="0" applyBorder="0" applyAlignment="0" applyProtection="0"/>
  </cellStyleXfs>
  <cellXfs count="363">
    <xf numFmtId="0" fontId="0" fillId="0" borderId="0" xfId="0"/>
    <xf numFmtId="0" fontId="1" fillId="0" borderId="0" xfId="0" applyFont="1" applyAlignment="1">
      <alignment vertical="center"/>
    </xf>
    <xf numFmtId="0" fontId="1" fillId="0" borderId="0" xfId="0" applyFont="1" applyAlignment="1" applyProtection="1">
      <alignment vertical="center"/>
      <protection locked="0"/>
    </xf>
    <xf numFmtId="3" fontId="1" fillId="0" borderId="0" xfId="0" applyNumberFormat="1" applyFont="1" applyAlignment="1" applyProtection="1">
      <alignment vertical="center"/>
      <protection locked="0"/>
    </xf>
    <xf numFmtId="164" fontId="1" fillId="0" borderId="0" xfId="0" applyNumberFormat="1" applyFont="1" applyAlignment="1" applyProtection="1">
      <alignment vertical="center"/>
      <protection locked="0"/>
    </xf>
    <xf numFmtId="0" fontId="1" fillId="0" borderId="0" xfId="0" applyFont="1" applyAlignment="1" applyProtection="1">
      <alignment horizontal="center" vertical="center"/>
      <protection locked="0"/>
    </xf>
    <xf numFmtId="0" fontId="2" fillId="0" borderId="0" xfId="0" applyFont="1" applyAlignment="1">
      <alignment vertical="center"/>
    </xf>
    <xf numFmtId="0" fontId="2" fillId="0" borderId="0" xfId="0" applyFont="1" applyAlignment="1" applyProtection="1">
      <alignment vertical="center"/>
      <protection locked="0"/>
    </xf>
    <xf numFmtId="3" fontId="3" fillId="0" borderId="0" xfId="0" applyNumberFormat="1" applyFont="1" applyAlignment="1" applyProtection="1">
      <alignment vertical="center"/>
      <protection locked="0"/>
    </xf>
    <xf numFmtId="0" fontId="3"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4" fillId="0" borderId="0" xfId="0" applyFont="1"/>
    <xf numFmtId="0" fontId="2" fillId="0" borderId="0" xfId="0" applyFont="1" applyProtection="1">
      <protection locked="0"/>
    </xf>
    <xf numFmtId="0" fontId="4" fillId="0" borderId="0" xfId="0" applyFont="1" applyProtection="1">
      <protection locked="0"/>
    </xf>
    <xf numFmtId="0" fontId="5" fillId="0" borderId="0" xfId="0" applyFont="1" applyProtection="1">
      <protection locked="0"/>
    </xf>
    <xf numFmtId="165" fontId="6" fillId="0" borderId="0" xfId="0" applyNumberFormat="1" applyFont="1"/>
    <xf numFmtId="0" fontId="6" fillId="0" borderId="0" xfId="0" applyFont="1"/>
    <xf numFmtId="3" fontId="6" fillId="0" borderId="0" xfId="0" applyNumberFormat="1" applyFont="1"/>
    <xf numFmtId="0" fontId="7" fillId="0" borderId="0" xfId="0" applyFont="1" applyProtection="1">
      <protection locked="0"/>
    </xf>
    <xf numFmtId="0" fontId="5" fillId="0" borderId="0" xfId="0" applyFont="1" applyAlignment="1" applyProtection="1">
      <alignment horizontal="center" vertical="center"/>
      <protection locked="0"/>
    </xf>
    <xf numFmtId="3" fontId="5" fillId="0" borderId="0" xfId="0" applyNumberFormat="1" applyFont="1" applyAlignment="1" applyProtection="1">
      <alignment horizontal="right" vertical="center" wrapText="1"/>
      <protection locked="0"/>
    </xf>
    <xf numFmtId="3" fontId="5" fillId="0" borderId="0" xfId="0" quotePrefix="1" applyNumberFormat="1" applyFont="1" applyAlignment="1" applyProtection="1">
      <alignment horizontal="right" vertical="center" wrapText="1"/>
      <protection locked="0"/>
    </xf>
    <xf numFmtId="166" fontId="5" fillId="0" borderId="0" xfId="0" applyNumberFormat="1" applyFont="1" applyAlignment="1" applyProtection="1">
      <alignment horizontal="right" vertical="center" wrapText="1"/>
      <protection locked="0"/>
    </xf>
    <xf numFmtId="0" fontId="5"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3" fontId="5" fillId="0" borderId="1" xfId="0" applyNumberFormat="1" applyFont="1" applyBorder="1" applyAlignment="1" applyProtection="1">
      <alignment horizontal="right" vertical="center" wrapText="1"/>
      <protection locked="0"/>
    </xf>
    <xf numFmtId="3" fontId="5" fillId="0" borderId="2" xfId="0" applyNumberFormat="1" applyFont="1" applyBorder="1" applyAlignment="1">
      <alignment horizontal="right" vertical="center" wrapText="1"/>
    </xf>
    <xf numFmtId="3" fontId="5" fillId="0" borderId="2" xfId="0" applyNumberFormat="1" applyFont="1" applyBorder="1" applyAlignment="1" applyProtection="1">
      <alignment horizontal="right" vertical="center" wrapText="1"/>
      <protection locked="0"/>
    </xf>
    <xf numFmtId="3" fontId="5" fillId="0" borderId="2" xfId="0" quotePrefix="1" applyNumberFormat="1" applyFont="1" applyBorder="1" applyAlignment="1" applyProtection="1">
      <alignment horizontal="right" vertical="center" wrapText="1"/>
      <protection locked="0"/>
    </xf>
    <xf numFmtId="166" fontId="5" fillId="0" borderId="2" xfId="0" applyNumberFormat="1" applyFont="1" applyBorder="1" applyAlignment="1" applyProtection="1">
      <alignment horizontal="right" vertical="center" wrapText="1"/>
      <protection locked="0"/>
    </xf>
    <xf numFmtId="0" fontId="4" fillId="0" borderId="5" xfId="0" applyFont="1" applyBorder="1" applyAlignment="1" applyProtection="1">
      <alignment horizontal="center" vertical="center" wrapText="1"/>
      <protection locked="0"/>
    </xf>
    <xf numFmtId="3" fontId="4" fillId="0" borderId="6" xfId="0" applyNumberFormat="1" applyFont="1" applyBorder="1" applyAlignment="1" applyProtection="1">
      <alignment horizontal="left" vertical="center" wrapText="1"/>
      <protection locked="0"/>
    </xf>
    <xf numFmtId="3" fontId="4" fillId="0" borderId="7" xfId="0" applyNumberFormat="1" applyFont="1" applyBorder="1" applyAlignment="1">
      <alignment horizontal="right" vertical="center" wrapText="1"/>
    </xf>
    <xf numFmtId="3" fontId="4" fillId="0" borderId="7" xfId="0" applyNumberFormat="1" applyFont="1" applyBorder="1" applyAlignment="1" applyProtection="1">
      <alignment horizontal="right" vertical="center" wrapText="1"/>
      <protection locked="0"/>
    </xf>
    <xf numFmtId="3" fontId="2" fillId="0" borderId="7" xfId="0" applyNumberFormat="1" applyFont="1" applyBorder="1" applyAlignment="1" applyProtection="1">
      <alignment vertical="center"/>
      <protection locked="0"/>
    </xf>
    <xf numFmtId="166" fontId="8" fillId="0" borderId="7" xfId="0" applyNumberFormat="1" applyFont="1" applyBorder="1" applyAlignment="1" applyProtection="1">
      <alignment horizontal="right" vertical="center" wrapText="1"/>
      <protection locked="0" hidden="1"/>
    </xf>
    <xf numFmtId="0" fontId="4" fillId="0" borderId="7" xfId="0" applyFont="1" applyBorder="1" applyAlignment="1" applyProtection="1">
      <alignment vertical="center" wrapText="1"/>
      <protection locked="0"/>
    </xf>
    <xf numFmtId="0" fontId="8" fillId="0" borderId="8" xfId="0" applyFont="1" applyBorder="1" applyAlignment="1" applyProtection="1">
      <alignment horizontal="center" vertical="center" wrapText="1"/>
      <protection locked="0"/>
    </xf>
    <xf numFmtId="3" fontId="9" fillId="0" borderId="9" xfId="0" applyNumberFormat="1" applyFont="1" applyBorder="1" applyAlignment="1">
      <alignment vertical="center" wrapText="1"/>
    </xf>
    <xf numFmtId="0" fontId="10" fillId="0" borderId="8" xfId="0" applyFont="1" applyBorder="1" applyAlignment="1" applyProtection="1">
      <alignment horizontal="center" vertical="center" wrapText="1"/>
      <protection locked="0"/>
    </xf>
    <xf numFmtId="0" fontId="5" fillId="0" borderId="7" xfId="0" applyFont="1" applyBorder="1" applyAlignment="1" applyProtection="1">
      <alignment vertical="center" wrapText="1"/>
      <protection locked="0"/>
    </xf>
    <xf numFmtId="0" fontId="5" fillId="0" borderId="8" xfId="0" quotePrefix="1" applyFont="1" applyBorder="1" applyAlignment="1" applyProtection="1">
      <alignment horizontal="center" vertical="center" wrapText="1"/>
      <protection locked="0"/>
    </xf>
    <xf numFmtId="0" fontId="4" fillId="0" borderId="8" xfId="0" quotePrefix="1"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9" fillId="0" borderId="9" xfId="0" applyFont="1" applyBorder="1" applyAlignment="1">
      <alignment horizontal="center" vertical="center" wrapText="1"/>
    </xf>
    <xf numFmtId="166" fontId="4" fillId="0" borderId="7" xfId="0" applyNumberFormat="1" applyFont="1" applyBorder="1" applyAlignment="1" applyProtection="1">
      <alignment horizontal="right" vertical="center" wrapText="1"/>
      <protection locked="0"/>
    </xf>
    <xf numFmtId="164" fontId="5" fillId="0" borderId="10" xfId="0" applyNumberFormat="1" applyFont="1" applyBorder="1" applyAlignment="1" applyProtection="1">
      <alignment horizontal="center" vertical="center" wrapText="1"/>
      <protection locked="0"/>
    </xf>
    <xf numFmtId="164" fontId="5" fillId="0" borderId="11" xfId="0" applyNumberFormat="1" applyFont="1" applyBorder="1" applyAlignment="1" applyProtection="1">
      <alignment horizontal="center" vertical="center" wrapText="1"/>
      <protection locked="0"/>
    </xf>
    <xf numFmtId="4" fontId="5" fillId="0" borderId="12" xfId="0" applyNumberFormat="1" applyFont="1" applyBorder="1" applyAlignment="1" applyProtection="1">
      <alignment horizontal="center" vertical="center" wrapText="1"/>
      <protection locked="0"/>
    </xf>
    <xf numFmtId="3" fontId="4" fillId="0" borderId="11" xfId="0" applyNumberFormat="1"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3" fontId="2" fillId="0" borderId="0" xfId="0" applyNumberFormat="1" applyFont="1" applyAlignment="1" applyProtection="1">
      <alignment vertical="center"/>
      <protection locked="0"/>
    </xf>
    <xf numFmtId="164" fontId="2" fillId="0" borderId="0" xfId="0" applyNumberFormat="1" applyFont="1" applyAlignment="1" applyProtection="1">
      <alignment vertical="center"/>
      <protection locked="0"/>
    </xf>
    <xf numFmtId="164" fontId="5" fillId="0" borderId="11" xfId="0" applyNumberFormat="1" applyFont="1" applyBorder="1" applyAlignment="1">
      <alignment horizontal="center" vertical="center" wrapText="1"/>
    </xf>
    <xf numFmtId="0" fontId="4" fillId="0" borderId="0" xfId="0" applyFont="1" applyAlignment="1" applyProtection="1">
      <alignment vertical="center"/>
      <protection locked="0"/>
    </xf>
    <xf numFmtId="0" fontId="12" fillId="0" borderId="0" xfId="0" applyFont="1" applyAlignment="1" applyProtection="1">
      <alignment vertical="top" wrapText="1"/>
      <protection locked="0"/>
    </xf>
    <xf numFmtId="0" fontId="3" fillId="0" borderId="0" xfId="0" applyFont="1" applyAlignment="1" applyProtection="1">
      <alignment horizontal="center"/>
      <protection locked="0"/>
    </xf>
    <xf numFmtId="0" fontId="5" fillId="2" borderId="8" xfId="0" quotePrefix="1" applyFont="1" applyFill="1" applyBorder="1" applyAlignment="1" applyProtection="1">
      <alignment horizontal="center" vertical="center" wrapText="1"/>
      <protection locked="0"/>
    </xf>
    <xf numFmtId="0" fontId="5" fillId="2" borderId="7" xfId="0" applyFont="1" applyFill="1" applyBorder="1" applyAlignment="1" applyProtection="1">
      <alignment vertical="center" wrapText="1"/>
      <protection locked="0"/>
    </xf>
    <xf numFmtId="0" fontId="4" fillId="2" borderId="7" xfId="0" applyFont="1" applyFill="1" applyBorder="1" applyAlignment="1" applyProtection="1">
      <alignment vertical="center" wrapText="1"/>
      <protection locked="0"/>
    </xf>
    <xf numFmtId="166" fontId="4" fillId="2" borderId="7" xfId="0" applyNumberFormat="1" applyFont="1" applyFill="1" applyBorder="1" applyAlignment="1" applyProtection="1">
      <alignment horizontal="right" vertical="center" wrapText="1"/>
      <protection locked="0"/>
    </xf>
    <xf numFmtId="3" fontId="2" fillId="2" borderId="7" xfId="0" applyNumberFormat="1" applyFont="1" applyFill="1" applyBorder="1" applyAlignment="1" applyProtection="1">
      <alignment vertical="center"/>
      <protection locked="0"/>
    </xf>
    <xf numFmtId="3" fontId="4" fillId="2" borderId="7" xfId="0" applyNumberFormat="1" applyFont="1" applyFill="1" applyBorder="1" applyAlignment="1" applyProtection="1">
      <alignment horizontal="right" vertical="center" wrapText="1"/>
      <protection locked="0"/>
    </xf>
    <xf numFmtId="3" fontId="4" fillId="2" borderId="7" xfId="0" applyNumberFormat="1" applyFont="1" applyFill="1" applyBorder="1" applyAlignment="1">
      <alignment horizontal="right" vertical="center" wrapText="1"/>
    </xf>
    <xf numFmtId="3" fontId="4" fillId="2" borderId="6" xfId="0" applyNumberFormat="1" applyFont="1" applyFill="1" applyBorder="1" applyAlignment="1" applyProtection="1">
      <alignment horizontal="left" vertical="center" wrapText="1"/>
      <protection locked="0"/>
    </xf>
    <xf numFmtId="167" fontId="9" fillId="0" borderId="14" xfId="0" applyNumberFormat="1" applyFont="1" applyBorder="1" applyAlignment="1">
      <alignment vertical="center" wrapText="1"/>
    </xf>
    <xf numFmtId="3" fontId="9" fillId="0" borderId="14" xfId="0" applyNumberFormat="1" applyFont="1" applyBorder="1" applyAlignment="1">
      <alignment vertical="center" wrapText="1"/>
    </xf>
    <xf numFmtId="167" fontId="9" fillId="0" borderId="7" xfId="0" applyNumberFormat="1" applyFont="1" applyBorder="1" applyAlignment="1">
      <alignment vertical="center" wrapText="1"/>
    </xf>
    <xf numFmtId="3" fontId="9" fillId="0" borderId="7" xfId="0" applyNumberFormat="1" applyFont="1" applyBorder="1" applyAlignment="1">
      <alignment vertical="center" wrapText="1"/>
    </xf>
    <xf numFmtId="0" fontId="9" fillId="2" borderId="9" xfId="0" applyFont="1" applyFill="1" applyBorder="1" applyAlignment="1">
      <alignment vertical="center" wrapText="1"/>
    </xf>
    <xf numFmtId="167" fontId="7" fillId="2" borderId="9" xfId="0" applyNumberFormat="1" applyFont="1" applyFill="1" applyBorder="1" applyAlignment="1">
      <alignment vertical="center" wrapText="1"/>
    </xf>
    <xf numFmtId="166" fontId="7" fillId="2" borderId="7" xfId="0" applyNumberFormat="1" applyFont="1" applyFill="1" applyBorder="1" applyAlignment="1" applyProtection="1">
      <alignment horizontal="right" vertical="center" wrapText="1"/>
      <protection locked="0" hidden="1"/>
    </xf>
    <xf numFmtId="166" fontId="8" fillId="2" borderId="7" xfId="0" applyNumberFormat="1" applyFont="1" applyFill="1" applyBorder="1" applyAlignment="1" applyProtection="1">
      <alignment horizontal="right" vertical="center" wrapText="1"/>
      <protection locked="0" hidden="1"/>
    </xf>
    <xf numFmtId="0" fontId="5" fillId="0" borderId="0" xfId="0" applyFont="1" applyAlignment="1" applyProtection="1">
      <alignment horizontal="left" vertical="center"/>
      <protection locked="0"/>
    </xf>
    <xf numFmtId="3" fontId="16" fillId="0" borderId="6" xfId="0" applyNumberFormat="1" applyFont="1" applyBorder="1" applyAlignment="1" applyProtection="1">
      <alignment horizontal="left" vertical="center" wrapText="1"/>
      <protection locked="0"/>
    </xf>
    <xf numFmtId="0" fontId="9" fillId="0" borderId="15" xfId="0" applyFont="1" applyBorder="1" applyAlignment="1">
      <alignment horizontal="center" vertical="center" wrapText="1"/>
    </xf>
    <xf numFmtId="0" fontId="9" fillId="2" borderId="16" xfId="0" applyFont="1" applyFill="1" applyBorder="1" applyAlignment="1">
      <alignment vertical="center" wrapText="1"/>
    </xf>
    <xf numFmtId="167" fontId="7" fillId="2" borderId="16" xfId="0" applyNumberFormat="1" applyFont="1" applyFill="1" applyBorder="1" applyAlignment="1">
      <alignment vertical="center" wrapText="1"/>
    </xf>
    <xf numFmtId="0" fontId="9" fillId="0" borderId="9" xfId="0" applyFont="1" applyBorder="1" applyAlignment="1">
      <alignment vertical="center" wrapText="1"/>
    </xf>
    <xf numFmtId="167" fontId="7" fillId="0" borderId="9" xfId="0" applyNumberFormat="1" applyFont="1" applyBorder="1" applyAlignment="1">
      <alignment vertical="center" wrapText="1"/>
    </xf>
    <xf numFmtId="166" fontId="7" fillId="0" borderId="7" xfId="0" applyNumberFormat="1" applyFont="1" applyBorder="1" applyAlignment="1" applyProtection="1">
      <alignment horizontal="right" vertical="center" wrapText="1"/>
      <protection locked="0" hidden="1"/>
    </xf>
    <xf numFmtId="0" fontId="7" fillId="0" borderId="9" xfId="0" applyFont="1" applyBorder="1" applyAlignment="1">
      <alignment vertical="center" wrapText="1"/>
    </xf>
    <xf numFmtId="0" fontId="15" fillId="0" borderId="9" xfId="0" applyFont="1" applyBorder="1" applyAlignment="1">
      <alignment vertical="center" wrapText="1"/>
    </xf>
    <xf numFmtId="167" fontId="9" fillId="0" borderId="9" xfId="0" applyNumberFormat="1" applyFont="1" applyBorder="1" applyAlignment="1">
      <alignment vertical="center" wrapText="1"/>
    </xf>
    <xf numFmtId="3" fontId="18" fillId="0" borderId="0" xfId="0" applyNumberFormat="1" applyFont="1"/>
    <xf numFmtId="0" fontId="19" fillId="0" borderId="0" xfId="0" applyFont="1" applyAlignment="1" applyProtection="1">
      <alignment horizontal="center" vertical="center"/>
      <protection locked="0"/>
    </xf>
    <xf numFmtId="0" fontId="19" fillId="0" borderId="0" xfId="0" applyFont="1" applyAlignment="1" applyProtection="1">
      <alignment vertical="center"/>
      <protection locked="0"/>
    </xf>
    <xf numFmtId="0" fontId="19" fillId="0" borderId="0" xfId="0" applyFont="1" applyAlignment="1">
      <alignment vertical="center"/>
    </xf>
    <xf numFmtId="0" fontId="10" fillId="0" borderId="0" xfId="0" applyFont="1" applyAlignment="1" applyProtection="1">
      <alignment horizontal="center"/>
      <protection locked="0"/>
    </xf>
    <xf numFmtId="164" fontId="19" fillId="0" borderId="0" xfId="0" applyNumberFormat="1" applyFont="1" applyAlignment="1" applyProtection="1">
      <alignment vertical="center"/>
      <protection locked="0"/>
    </xf>
    <xf numFmtId="3" fontId="19" fillId="0" borderId="0" xfId="0" applyNumberFormat="1" applyFont="1" applyAlignment="1" applyProtection="1">
      <alignment vertical="center"/>
      <protection locked="0"/>
    </xf>
    <xf numFmtId="0" fontId="23" fillId="0" borderId="0" xfId="0" applyFont="1" applyAlignment="1" applyProtection="1">
      <alignment vertical="top" wrapText="1"/>
      <protection locked="0"/>
    </xf>
    <xf numFmtId="0" fontId="10" fillId="0" borderId="0" xfId="0" applyFont="1" applyAlignment="1" applyProtection="1">
      <alignment horizontal="center" vertical="center"/>
      <protection locked="0"/>
    </xf>
    <xf numFmtId="0" fontId="8" fillId="0" borderId="0" xfId="0" applyFont="1" applyAlignment="1" applyProtection="1">
      <alignment vertical="center"/>
      <protection locked="0"/>
    </xf>
    <xf numFmtId="0" fontId="8" fillId="0" borderId="0" xfId="0" applyFont="1" applyAlignment="1">
      <alignment vertical="center"/>
    </xf>
    <xf numFmtId="0" fontId="10" fillId="0" borderId="0" xfId="0" applyFont="1" applyAlignment="1" applyProtection="1">
      <alignment horizontal="left" vertical="center"/>
      <protection locked="0"/>
    </xf>
    <xf numFmtId="164" fontId="10" fillId="0" borderId="11" xfId="0" applyNumberFormat="1" applyFont="1" applyBorder="1" applyAlignment="1" applyProtection="1">
      <alignment horizontal="center" vertical="center" wrapText="1"/>
      <protection locked="0"/>
    </xf>
    <xf numFmtId="3" fontId="8" fillId="0" borderId="11" xfId="0" applyNumberFormat="1" applyFont="1" applyBorder="1" applyAlignment="1" applyProtection="1">
      <alignment horizontal="center" vertical="center" wrapText="1"/>
      <protection locked="0"/>
    </xf>
    <xf numFmtId="4" fontId="10" fillId="0" borderId="12" xfId="0" applyNumberFormat="1" applyFont="1" applyBorder="1" applyAlignment="1" applyProtection="1">
      <alignment horizontal="center" vertical="center" wrapText="1"/>
      <protection locked="0"/>
    </xf>
    <xf numFmtId="164" fontId="10" fillId="0" borderId="11" xfId="0" applyNumberFormat="1" applyFont="1" applyBorder="1" applyAlignment="1">
      <alignment horizontal="center" vertical="center" wrapText="1"/>
    </xf>
    <xf numFmtId="164" fontId="10" fillId="0" borderId="10" xfId="0" applyNumberFormat="1" applyFont="1" applyBorder="1" applyAlignment="1" applyProtection="1">
      <alignment horizontal="center" vertical="center" wrapText="1"/>
      <protection locked="0"/>
    </xf>
    <xf numFmtId="0" fontId="10" fillId="0" borderId="8" xfId="0" quotePrefix="1" applyFont="1" applyBorder="1" applyAlignment="1" applyProtection="1">
      <alignment horizontal="center" vertical="center" wrapText="1"/>
      <protection locked="0"/>
    </xf>
    <xf numFmtId="0" fontId="10" fillId="0" borderId="7" xfId="0" applyFont="1" applyBorder="1" applyAlignment="1" applyProtection="1">
      <alignment vertical="center" wrapText="1"/>
      <protection locked="0"/>
    </xf>
    <xf numFmtId="0" fontId="8" fillId="0" borderId="7" xfId="0" applyFont="1" applyBorder="1" applyAlignment="1" applyProtection="1">
      <alignment vertical="center" wrapText="1"/>
      <protection locked="0"/>
    </xf>
    <xf numFmtId="166" fontId="8" fillId="0" borderId="7" xfId="0" applyNumberFormat="1" applyFont="1" applyBorder="1" applyAlignment="1" applyProtection="1">
      <alignment horizontal="right" vertical="center" wrapText="1"/>
      <protection locked="0"/>
    </xf>
    <xf numFmtId="3" fontId="8" fillId="0" borderId="7" xfId="0" applyNumberFormat="1" applyFont="1" applyBorder="1" applyAlignment="1" applyProtection="1">
      <alignment vertical="center"/>
      <protection locked="0"/>
    </xf>
    <xf numFmtId="3" fontId="8" fillId="0" borderId="7" xfId="0" applyNumberFormat="1" applyFont="1" applyBorder="1" applyAlignment="1" applyProtection="1">
      <alignment horizontal="right" vertical="center" wrapText="1"/>
      <protection locked="0"/>
    </xf>
    <xf numFmtId="3" fontId="8" fillId="0" borderId="7" xfId="0" applyNumberFormat="1" applyFont="1" applyBorder="1" applyAlignment="1">
      <alignment horizontal="right" vertical="center" wrapText="1"/>
    </xf>
    <xf numFmtId="3" fontId="8" fillId="0" borderId="6" xfId="0" applyNumberFormat="1" applyFont="1" applyBorder="1" applyAlignment="1" applyProtection="1">
      <alignment horizontal="left" vertical="center" wrapText="1"/>
      <protection locked="0"/>
    </xf>
    <xf numFmtId="0" fontId="8" fillId="0" borderId="9" xfId="0" applyFont="1" applyBorder="1" applyAlignment="1">
      <alignment horizontal="center" vertical="center" wrapText="1"/>
    </xf>
    <xf numFmtId="0" fontId="8" fillId="0" borderId="9" xfId="0" applyFont="1" applyBorder="1" applyAlignment="1">
      <alignment vertical="center" wrapText="1"/>
    </xf>
    <xf numFmtId="167" fontId="8" fillId="0" borderId="9" xfId="0" applyNumberFormat="1" applyFont="1" applyBorder="1" applyAlignment="1">
      <alignment vertical="center" wrapText="1"/>
    </xf>
    <xf numFmtId="3" fontId="8" fillId="0" borderId="9" xfId="0" applyNumberFormat="1" applyFont="1" applyBorder="1" applyAlignment="1">
      <alignment vertical="center" wrapText="1"/>
    </xf>
    <xf numFmtId="3" fontId="24" fillId="0" borderId="6" xfId="0" applyNumberFormat="1" applyFont="1" applyBorder="1" applyAlignment="1" applyProtection="1">
      <alignment horizontal="left" vertical="center" wrapText="1"/>
      <protection locked="0"/>
    </xf>
    <xf numFmtId="0" fontId="8" fillId="0" borderId="8" xfId="0" quotePrefix="1" applyFont="1" applyBorder="1" applyAlignment="1" applyProtection="1">
      <alignment horizontal="center" vertical="center" wrapText="1"/>
      <protection locked="0"/>
    </xf>
    <xf numFmtId="167" fontId="8" fillId="0" borderId="14" xfId="0" applyNumberFormat="1" applyFont="1" applyBorder="1" applyAlignment="1">
      <alignment vertical="center" wrapText="1"/>
    </xf>
    <xf numFmtId="3" fontId="8" fillId="0" borderId="14" xfId="0" applyNumberFormat="1" applyFont="1" applyBorder="1" applyAlignment="1">
      <alignment vertical="center" wrapText="1"/>
    </xf>
    <xf numFmtId="167" fontId="8" fillId="0" borderId="7" xfId="0" applyNumberFormat="1" applyFont="1" applyBorder="1" applyAlignment="1">
      <alignment vertical="center" wrapText="1"/>
    </xf>
    <xf numFmtId="3" fontId="8" fillId="0" borderId="7" xfId="0" applyNumberFormat="1" applyFont="1" applyBorder="1" applyAlignment="1">
      <alignment vertical="center" wrapText="1"/>
    </xf>
    <xf numFmtId="0" fontId="8" fillId="0" borderId="5" xfId="0" applyFont="1" applyBorder="1" applyAlignment="1" applyProtection="1">
      <alignment horizontal="center" vertical="center" wrapText="1"/>
      <protection locked="0"/>
    </xf>
    <xf numFmtId="166" fontId="10" fillId="0" borderId="2" xfId="0" applyNumberFormat="1" applyFont="1" applyBorder="1" applyAlignment="1" applyProtection="1">
      <alignment horizontal="right" vertical="center" wrapText="1"/>
      <protection locked="0"/>
    </xf>
    <xf numFmtId="3" fontId="10" fillId="0" borderId="2" xfId="0" applyNumberFormat="1" applyFont="1" applyBorder="1" applyAlignment="1" applyProtection="1">
      <alignment horizontal="right" vertical="center" wrapText="1"/>
      <protection locked="0"/>
    </xf>
    <xf numFmtId="3" fontId="10" fillId="0" borderId="2" xfId="0" quotePrefix="1" applyNumberFormat="1" applyFont="1" applyBorder="1" applyAlignment="1" applyProtection="1">
      <alignment horizontal="right" vertical="center" wrapText="1"/>
      <protection locked="0"/>
    </xf>
    <xf numFmtId="3" fontId="10" fillId="0" borderId="2" xfId="0" applyNumberFormat="1" applyFont="1" applyBorder="1" applyAlignment="1">
      <alignment horizontal="right" vertical="center" wrapText="1"/>
    </xf>
    <xf numFmtId="3" fontId="10" fillId="0" borderId="1" xfId="0" applyNumberFormat="1" applyFont="1" applyBorder="1" applyAlignment="1" applyProtection="1">
      <alignment horizontal="right" vertical="center" wrapText="1"/>
      <protection locked="0"/>
    </xf>
    <xf numFmtId="0" fontId="8"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166" fontId="10" fillId="0" borderId="0" xfId="0" applyNumberFormat="1" applyFont="1" applyAlignment="1" applyProtection="1">
      <alignment horizontal="right" vertical="center" wrapText="1"/>
      <protection locked="0"/>
    </xf>
    <xf numFmtId="3" fontId="10" fillId="0" borderId="0" xfId="0" applyNumberFormat="1" applyFont="1" applyAlignment="1" applyProtection="1">
      <alignment horizontal="right" vertical="center" wrapText="1"/>
      <protection locked="0"/>
    </xf>
    <xf numFmtId="3" fontId="10" fillId="0" borderId="0" xfId="0" quotePrefix="1" applyNumberFormat="1" applyFont="1" applyAlignment="1" applyProtection="1">
      <alignment horizontal="right" vertical="center" wrapText="1"/>
      <protection locked="0"/>
    </xf>
    <xf numFmtId="0" fontId="8" fillId="0" borderId="0" xfId="0" applyFont="1" applyAlignment="1" applyProtection="1">
      <alignment horizontal="center" vertical="center"/>
      <protection locked="0"/>
    </xf>
    <xf numFmtId="164" fontId="8" fillId="0" borderId="0" xfId="0" applyNumberFormat="1" applyFont="1" applyAlignment="1" applyProtection="1">
      <alignment vertical="center"/>
      <protection locked="0"/>
    </xf>
    <xf numFmtId="3" fontId="8" fillId="0" borderId="0" xfId="0" applyNumberFormat="1" applyFont="1" applyAlignment="1" applyProtection="1">
      <alignment vertical="center"/>
      <protection locked="0"/>
    </xf>
    <xf numFmtId="0" fontId="8" fillId="0" borderId="0" xfId="0" applyFont="1" applyProtection="1">
      <protection locked="0"/>
    </xf>
    <xf numFmtId="0" fontId="8" fillId="0" borderId="0" xfId="0" applyFont="1"/>
    <xf numFmtId="3" fontId="8" fillId="0" borderId="0" xfId="0" applyNumberFormat="1" applyFont="1"/>
    <xf numFmtId="165" fontId="8" fillId="0" borderId="0" xfId="0" applyNumberFormat="1" applyFont="1"/>
    <xf numFmtId="0" fontId="10" fillId="0" borderId="0" xfId="0" applyFont="1" applyProtection="1">
      <protection locked="0"/>
    </xf>
    <xf numFmtId="0" fontId="10" fillId="0" borderId="0" xfId="0" applyFont="1" applyAlignment="1" applyProtection="1">
      <alignment vertical="center"/>
      <protection locked="0"/>
    </xf>
    <xf numFmtId="3" fontId="10" fillId="0" borderId="0" xfId="0" applyNumberFormat="1" applyFont="1" applyAlignment="1" applyProtection="1">
      <alignment vertical="center"/>
      <protection locked="0"/>
    </xf>
    <xf numFmtId="3" fontId="25" fillId="0" borderId="7" xfId="0" applyNumberFormat="1" applyFont="1" applyBorder="1" applyAlignment="1" applyProtection="1">
      <alignment horizontal="right" vertical="center" wrapText="1"/>
      <protection locked="0"/>
    </xf>
    <xf numFmtId="3" fontId="25" fillId="0" borderId="7" xfId="0" applyNumberFormat="1" applyFont="1" applyBorder="1" applyAlignment="1">
      <alignment horizontal="right" vertical="center" wrapText="1"/>
    </xf>
    <xf numFmtId="166" fontId="25" fillId="0" borderId="7" xfId="0" applyNumberFormat="1" applyFont="1" applyBorder="1" applyAlignment="1" applyProtection="1">
      <alignment horizontal="right" vertical="center" wrapText="1"/>
      <protection locked="0" hidden="1"/>
    </xf>
    <xf numFmtId="167" fontId="25" fillId="0" borderId="7" xfId="0" applyNumberFormat="1" applyFont="1" applyBorder="1" applyAlignment="1">
      <alignment vertical="center" wrapText="1"/>
    </xf>
    <xf numFmtId="3" fontId="25" fillId="0" borderId="7" xfId="0" applyNumberFormat="1" applyFont="1" applyBorder="1" applyAlignment="1">
      <alignment vertical="center" wrapText="1"/>
    </xf>
    <xf numFmtId="3" fontId="18" fillId="0" borderId="0" xfId="0" applyNumberFormat="1" applyFont="1" applyAlignment="1">
      <alignment vertical="center"/>
    </xf>
    <xf numFmtId="9" fontId="0" fillId="0" borderId="0" xfId="0" applyNumberFormat="1"/>
    <xf numFmtId="3" fontId="0" fillId="0" borderId="0" xfId="0" applyNumberFormat="1"/>
    <xf numFmtId="3" fontId="27" fillId="0" borderId="0" xfId="0" applyNumberFormat="1" applyFont="1"/>
    <xf numFmtId="43" fontId="0" fillId="0" borderId="0" xfId="1" applyFont="1"/>
    <xf numFmtId="168" fontId="0" fillId="0" borderId="0" xfId="1" applyNumberFormat="1" applyFont="1"/>
    <xf numFmtId="168" fontId="0" fillId="0" borderId="0" xfId="0" applyNumberFormat="1"/>
    <xf numFmtId="3" fontId="27" fillId="0" borderId="0" xfId="0" applyNumberFormat="1" applyFont="1" applyAlignment="1">
      <alignment horizontal="justify" vertical="center"/>
    </xf>
    <xf numFmtId="168" fontId="0" fillId="2" borderId="0" xfId="0" applyNumberFormat="1" applyFill="1"/>
    <xf numFmtId="168" fontId="0" fillId="2" borderId="0" xfId="1" applyNumberFormat="1" applyFont="1" applyFill="1"/>
    <xf numFmtId="43" fontId="0" fillId="0" borderId="0" xfId="0" applyNumberFormat="1"/>
    <xf numFmtId="3" fontId="7" fillId="0" borderId="7" xfId="0" applyNumberFormat="1" applyFont="1" applyBorder="1" applyAlignment="1" applyProtection="1">
      <alignment horizontal="right" vertical="center" wrapText="1"/>
      <protection locked="0"/>
    </xf>
    <xf numFmtId="3" fontId="7" fillId="0" borderId="7" xfId="0" applyNumberFormat="1" applyFont="1" applyBorder="1" applyAlignment="1">
      <alignment horizontal="right" vertical="center" wrapText="1"/>
    </xf>
    <xf numFmtId="167" fontId="7" fillId="0" borderId="7" xfId="0" applyNumberFormat="1" applyFont="1" applyBorder="1" applyAlignment="1">
      <alignment vertical="center" wrapText="1"/>
    </xf>
    <xf numFmtId="3" fontId="7" fillId="0" borderId="7" xfId="0" applyNumberFormat="1" applyFont="1" applyBorder="1" applyAlignment="1">
      <alignment vertical="center" wrapText="1"/>
    </xf>
    <xf numFmtId="0" fontId="9" fillId="0" borderId="7" xfId="0" applyFont="1" applyBorder="1" applyAlignment="1">
      <alignment vertical="center" wrapText="1"/>
    </xf>
    <xf numFmtId="0" fontId="2" fillId="0" borderId="7" xfId="0" applyFont="1" applyBorder="1" applyAlignment="1">
      <alignment vertical="center" wrapText="1"/>
    </xf>
    <xf numFmtId="0" fontId="7" fillId="0" borderId="7" xfId="0" applyFont="1" applyBorder="1" applyAlignment="1">
      <alignment vertical="center" wrapText="1"/>
    </xf>
    <xf numFmtId="0" fontId="8" fillId="0" borderId="7" xfId="0" applyFont="1" applyBorder="1" applyAlignment="1">
      <alignment vertical="center" wrapText="1"/>
    </xf>
    <xf numFmtId="0" fontId="28" fillId="0" borderId="7" xfId="0" applyFont="1" applyBorder="1" applyAlignment="1">
      <alignment vertical="center" wrapText="1"/>
    </xf>
    <xf numFmtId="166" fontId="8" fillId="0" borderId="7" xfId="0" applyNumberFormat="1" applyFont="1" applyBorder="1" applyAlignment="1" applyProtection="1">
      <alignment horizontal="left" vertical="center" wrapText="1"/>
      <protection locked="0" hidden="1"/>
    </xf>
    <xf numFmtId="166" fontId="28" fillId="0" borderId="7" xfId="0" applyNumberFormat="1" applyFont="1" applyBorder="1" applyAlignment="1" applyProtection="1">
      <alignment horizontal="right" vertical="center" wrapText="1"/>
      <protection locked="0" hidden="1"/>
    </xf>
    <xf numFmtId="167" fontId="28" fillId="0" borderId="7" xfId="0" applyNumberFormat="1" applyFont="1" applyBorder="1" applyAlignment="1">
      <alignment vertical="center" wrapText="1"/>
    </xf>
    <xf numFmtId="3" fontId="28" fillId="0" borderId="7" xfId="0" applyNumberFormat="1" applyFont="1" applyBorder="1" applyAlignment="1" applyProtection="1">
      <alignment horizontal="right" vertical="center" wrapText="1"/>
      <protection locked="0"/>
    </xf>
    <xf numFmtId="3" fontId="28" fillId="0" borderId="7" xfId="0" applyNumberFormat="1" applyFont="1" applyBorder="1" applyAlignment="1">
      <alignment vertical="center" wrapText="1"/>
    </xf>
    <xf numFmtId="0" fontId="8" fillId="3" borderId="7" xfId="0" applyFont="1" applyFill="1" applyBorder="1" applyAlignment="1">
      <alignment vertical="center" wrapText="1"/>
    </xf>
    <xf numFmtId="167" fontId="8" fillId="3" borderId="7" xfId="0" applyNumberFormat="1" applyFont="1" applyFill="1" applyBorder="1" applyAlignment="1">
      <alignment vertical="center" wrapText="1"/>
    </xf>
    <xf numFmtId="0" fontId="10" fillId="3" borderId="7" xfId="0" applyFont="1" applyFill="1" applyBorder="1" applyAlignment="1" applyProtection="1">
      <alignment vertical="center" wrapText="1"/>
      <protection locked="0"/>
    </xf>
    <xf numFmtId="0" fontId="8" fillId="3" borderId="7" xfId="0" applyFont="1" applyFill="1" applyBorder="1" applyAlignment="1" applyProtection="1">
      <alignment vertical="center" wrapText="1"/>
      <protection locked="0"/>
    </xf>
    <xf numFmtId="166" fontId="8" fillId="3" borderId="7" xfId="0" applyNumberFormat="1" applyFont="1" applyFill="1" applyBorder="1" applyAlignment="1" applyProtection="1">
      <alignment horizontal="right" vertical="center" wrapText="1"/>
      <protection locked="0" hidden="1"/>
    </xf>
    <xf numFmtId="0" fontId="3" fillId="0" borderId="0" xfId="0" applyFont="1" applyAlignment="1" applyProtection="1">
      <alignment horizontal="center" vertical="center"/>
      <protection locked="0"/>
    </xf>
    <xf numFmtId="0" fontId="12" fillId="0" borderId="0" xfId="0" applyFont="1" applyAlignment="1" applyProtection="1">
      <alignment vertical="center" wrapText="1"/>
      <protection locked="0"/>
    </xf>
    <xf numFmtId="0" fontId="4" fillId="0" borderId="0" xfId="0" applyFont="1" applyAlignment="1">
      <alignment vertical="center"/>
    </xf>
    <xf numFmtId="0" fontId="7" fillId="0" borderId="0" xfId="0" applyFont="1" applyAlignment="1" applyProtection="1">
      <alignment vertical="center"/>
      <protection locked="0"/>
    </xf>
    <xf numFmtId="0" fontId="6" fillId="0" borderId="0" xfId="0" applyFont="1" applyAlignment="1">
      <alignment vertical="center"/>
    </xf>
    <xf numFmtId="3" fontId="6" fillId="0" borderId="0" xfId="0" applyNumberFormat="1" applyFont="1" applyAlignment="1">
      <alignment vertical="center"/>
    </xf>
    <xf numFmtId="165" fontId="6" fillId="0" borderId="0" xfId="0" applyNumberFormat="1" applyFont="1" applyAlignment="1">
      <alignment vertical="center"/>
    </xf>
    <xf numFmtId="0" fontId="5" fillId="0" borderId="0" xfId="0" applyFont="1" applyAlignment="1" applyProtection="1">
      <alignment vertical="center"/>
      <protection locked="0"/>
    </xf>
    <xf numFmtId="0" fontId="28" fillId="0" borderId="0" xfId="0" applyFont="1" applyAlignment="1">
      <alignment vertical="center"/>
    </xf>
    <xf numFmtId="0" fontId="9" fillId="3" borderId="7" xfId="0" applyFont="1" applyFill="1" applyBorder="1" applyAlignment="1">
      <alignment vertical="center" wrapText="1"/>
    </xf>
    <xf numFmtId="0" fontId="5" fillId="3" borderId="7" xfId="0" applyFont="1" applyFill="1" applyBorder="1" applyAlignment="1" applyProtection="1">
      <alignment vertical="center" wrapText="1"/>
      <protection locked="0"/>
    </xf>
    <xf numFmtId="0" fontId="4" fillId="3" borderId="7" xfId="0" applyFont="1" applyFill="1" applyBorder="1" applyAlignment="1" applyProtection="1">
      <alignment vertical="center" wrapText="1"/>
      <protection locked="0"/>
    </xf>
    <xf numFmtId="3" fontId="8" fillId="3" borderId="7" xfId="0" applyNumberFormat="1" applyFont="1" applyFill="1" applyBorder="1" applyAlignment="1" applyProtection="1">
      <alignment vertical="center"/>
      <protection locked="0"/>
    </xf>
    <xf numFmtId="3" fontId="8" fillId="3" borderId="7" xfId="0" applyNumberFormat="1" applyFont="1" applyFill="1" applyBorder="1" applyAlignment="1" applyProtection="1">
      <alignment horizontal="right" vertical="center" wrapText="1"/>
      <protection locked="0"/>
    </xf>
    <xf numFmtId="3" fontId="8" fillId="3" borderId="7" xfId="0" applyNumberFormat="1" applyFont="1" applyFill="1" applyBorder="1" applyAlignment="1">
      <alignment horizontal="right" vertical="center" wrapText="1"/>
    </xf>
    <xf numFmtId="3" fontId="8" fillId="3" borderId="7" xfId="0" applyNumberFormat="1" applyFont="1" applyFill="1" applyBorder="1" applyAlignment="1">
      <alignment vertical="center" wrapText="1"/>
    </xf>
    <xf numFmtId="3" fontId="1" fillId="3" borderId="0" xfId="0" applyNumberFormat="1" applyFont="1" applyFill="1" applyAlignment="1" applyProtection="1">
      <alignment vertical="center"/>
      <protection locked="0"/>
    </xf>
    <xf numFmtId="0" fontId="5" fillId="3" borderId="0" xfId="0" applyFont="1" applyFill="1" applyAlignment="1" applyProtection="1">
      <alignment horizontal="left" vertical="center"/>
      <protection locked="0"/>
    </xf>
    <xf numFmtId="3" fontId="2" fillId="3" borderId="7" xfId="0" applyNumberFormat="1" applyFont="1" applyFill="1" applyBorder="1" applyAlignment="1" applyProtection="1">
      <alignment vertical="center"/>
      <protection locked="0"/>
    </xf>
    <xf numFmtId="3" fontId="5" fillId="3" borderId="0" xfId="0" applyNumberFormat="1" applyFont="1" applyFill="1" applyAlignment="1" applyProtection="1">
      <alignment horizontal="right" vertical="center" wrapText="1"/>
      <protection locked="0"/>
    </xf>
    <xf numFmtId="3" fontId="2" fillId="3" borderId="0" xfId="0" applyNumberFormat="1" applyFont="1" applyFill="1" applyAlignment="1" applyProtection="1">
      <alignment vertical="center"/>
      <protection locked="0"/>
    </xf>
    <xf numFmtId="0" fontId="4" fillId="3" borderId="0" xfId="0" applyFont="1" applyFill="1" applyProtection="1">
      <protection locked="0"/>
    </xf>
    <xf numFmtId="3" fontId="3" fillId="3" borderId="0" xfId="0" applyNumberFormat="1" applyFont="1" applyFill="1" applyAlignment="1" applyProtection="1">
      <alignment vertical="center"/>
      <protection locked="0"/>
    </xf>
    <xf numFmtId="0" fontId="1" fillId="3" borderId="0" xfId="0" applyFont="1" applyFill="1" applyAlignment="1" applyProtection="1">
      <alignment vertical="center"/>
      <protection locked="0"/>
    </xf>
    <xf numFmtId="3" fontId="4" fillId="3" borderId="7" xfId="0" applyNumberFormat="1" applyFont="1" applyFill="1" applyBorder="1" applyAlignment="1" applyProtection="1">
      <alignment horizontal="right" vertical="center" wrapText="1"/>
      <protection locked="0"/>
    </xf>
    <xf numFmtId="0" fontId="2" fillId="3" borderId="0" xfId="0" applyFont="1" applyFill="1" applyAlignment="1" applyProtection="1">
      <alignment vertical="center"/>
      <protection locked="0"/>
    </xf>
    <xf numFmtId="3" fontId="28" fillId="3" borderId="7" xfId="0" applyNumberFormat="1" applyFont="1" applyFill="1" applyBorder="1" applyAlignment="1" applyProtection="1">
      <alignment horizontal="right" vertical="center" wrapText="1"/>
      <protection locked="0"/>
    </xf>
    <xf numFmtId="3" fontId="7" fillId="3" borderId="7" xfId="0" applyNumberFormat="1" applyFont="1" applyFill="1" applyBorder="1" applyAlignment="1" applyProtection="1">
      <alignment horizontal="right" vertical="center" wrapText="1"/>
      <protection locked="0"/>
    </xf>
    <xf numFmtId="0" fontId="4" fillId="3" borderId="0" xfId="0" applyFont="1" applyFill="1" applyAlignment="1" applyProtection="1">
      <alignment vertical="center"/>
      <protection locked="0"/>
    </xf>
    <xf numFmtId="166" fontId="28" fillId="3" borderId="7" xfId="0" applyNumberFormat="1" applyFont="1" applyFill="1" applyBorder="1" applyAlignment="1" applyProtection="1">
      <alignment horizontal="right" vertical="center" wrapText="1"/>
      <protection locked="0" hidden="1"/>
    </xf>
    <xf numFmtId="167" fontId="28" fillId="3" borderId="7" xfId="0" applyNumberFormat="1" applyFont="1" applyFill="1" applyBorder="1" applyAlignment="1">
      <alignment vertical="center" wrapText="1"/>
    </xf>
    <xf numFmtId="0" fontId="11" fillId="0" borderId="0" xfId="0" applyFont="1" applyAlignment="1" applyProtection="1">
      <alignment horizontal="center" vertical="top" wrapText="1"/>
      <protection locked="0"/>
    </xf>
    <xf numFmtId="0" fontId="12" fillId="0" borderId="0" xfId="0" applyFont="1" applyAlignment="1" applyProtection="1">
      <alignment horizontal="center" vertical="top" wrapText="1"/>
      <protection locked="0"/>
    </xf>
    <xf numFmtId="0" fontId="5" fillId="0" borderId="0" xfId="0" applyFont="1" applyAlignment="1" applyProtection="1">
      <alignment horizontal="left" vertical="center"/>
      <protection locked="0"/>
    </xf>
    <xf numFmtId="0" fontId="12" fillId="0" borderId="0" xfId="0" applyFont="1" applyAlignment="1" applyProtection="1">
      <alignment horizontal="center" vertical="top" wrapText="1"/>
      <protection locked="0"/>
    </xf>
    <xf numFmtId="0" fontId="8" fillId="0" borderId="7" xfId="0" applyFont="1" applyBorder="1" applyAlignment="1">
      <alignment horizontal="left" vertical="center" wrapText="1"/>
    </xf>
    <xf numFmtId="0" fontId="10" fillId="0" borderId="0" xfId="0" applyFont="1" applyAlignment="1" applyProtection="1">
      <alignment horizontal="justify" vertical="center" wrapText="1"/>
      <protection locked="0"/>
    </xf>
    <xf numFmtId="0" fontId="12" fillId="0" borderId="0" xfId="0" applyFont="1" applyAlignment="1" applyProtection="1">
      <alignment horizontal="center" vertical="center" wrapText="1"/>
      <protection locked="0"/>
    </xf>
    <xf numFmtId="3" fontId="8" fillId="0" borderId="0" xfId="0" applyNumberFormat="1" applyFont="1" applyBorder="1" applyAlignment="1" applyProtection="1">
      <alignment horizontal="left" vertical="center" wrapText="1"/>
      <protection locked="0"/>
    </xf>
    <xf numFmtId="0" fontId="10" fillId="0" borderId="7" xfId="0" applyFont="1" applyBorder="1" applyAlignment="1" applyProtection="1">
      <alignment horizontal="center" vertical="center" wrapText="1"/>
      <protection locked="0"/>
    </xf>
    <xf numFmtId="164" fontId="5" fillId="0" borderId="7" xfId="0" applyNumberFormat="1" applyFont="1" applyBorder="1" applyAlignment="1" applyProtection="1">
      <alignment horizontal="center" vertical="center" wrapText="1"/>
      <protection locked="0"/>
    </xf>
    <xf numFmtId="3" fontId="4" fillId="3" borderId="7" xfId="0" applyNumberFormat="1" applyFont="1" applyFill="1" applyBorder="1" applyAlignment="1" applyProtection="1">
      <alignment horizontal="center" vertical="center" wrapText="1"/>
      <protection locked="0"/>
    </xf>
    <xf numFmtId="4" fontId="5" fillId="0" borderId="7" xfId="0" applyNumberFormat="1" applyFont="1" applyBorder="1" applyAlignment="1" applyProtection="1">
      <alignment horizontal="center" vertical="center" wrapText="1"/>
      <protection locked="0"/>
    </xf>
    <xf numFmtId="164" fontId="5" fillId="3" borderId="7" xfId="0" applyNumberFormat="1" applyFont="1" applyFill="1" applyBorder="1" applyAlignment="1" applyProtection="1">
      <alignment horizontal="center" vertical="center" wrapText="1"/>
      <protection locked="0"/>
    </xf>
    <xf numFmtId="164" fontId="5" fillId="0" borderId="7" xfId="0" applyNumberFormat="1" applyFont="1" applyBorder="1" applyAlignment="1">
      <alignment horizontal="center" vertical="center" wrapText="1"/>
    </xf>
    <xf numFmtId="0" fontId="5" fillId="0" borderId="7" xfId="0" quotePrefix="1" applyFont="1" applyBorder="1" applyAlignment="1" applyProtection="1">
      <alignment horizontal="center" vertical="center" wrapText="1"/>
      <protection locked="0"/>
    </xf>
    <xf numFmtId="3" fontId="4" fillId="0" borderId="7" xfId="0" applyNumberFormat="1" applyFont="1" applyBorder="1" applyAlignment="1" applyProtection="1">
      <alignment horizontal="left" vertical="center" wrapText="1"/>
      <protection locked="0"/>
    </xf>
    <xf numFmtId="0" fontId="9" fillId="0" borderId="7" xfId="0" applyFont="1" applyBorder="1" applyAlignment="1">
      <alignment horizontal="center" vertical="center" wrapText="1"/>
    </xf>
    <xf numFmtId="3" fontId="8" fillId="0" borderId="7" xfId="0" applyNumberFormat="1" applyFont="1" applyBorder="1" applyAlignment="1" applyProtection="1">
      <alignment horizontal="left" vertical="center" wrapText="1"/>
      <protection locked="0"/>
    </xf>
    <xf numFmtId="0" fontId="4" fillId="0" borderId="7" xfId="0" quotePrefix="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166" fontId="5" fillId="0" borderId="7" xfId="0" applyNumberFormat="1" applyFont="1" applyBorder="1" applyAlignment="1" applyProtection="1">
      <alignment horizontal="right" vertical="center" wrapText="1"/>
      <protection locked="0"/>
    </xf>
    <xf numFmtId="3" fontId="5" fillId="3" borderId="7" xfId="0" applyNumberFormat="1" applyFont="1" applyFill="1" applyBorder="1" applyAlignment="1" applyProtection="1">
      <alignment horizontal="right" vertical="center" wrapText="1"/>
      <protection locked="0"/>
    </xf>
    <xf numFmtId="3" fontId="5" fillId="0" borderId="7" xfId="0" applyNumberFormat="1" applyFont="1" applyBorder="1" applyAlignment="1" applyProtection="1">
      <alignment horizontal="right" vertical="center" wrapText="1"/>
      <protection locked="0"/>
    </xf>
    <xf numFmtId="3" fontId="5" fillId="0" borderId="7" xfId="0" quotePrefix="1" applyNumberFormat="1" applyFont="1" applyBorder="1" applyAlignment="1" applyProtection="1">
      <alignment horizontal="right" vertical="center" wrapText="1"/>
      <protection locked="0"/>
    </xf>
    <xf numFmtId="3" fontId="5" fillId="0" borderId="7" xfId="0" applyNumberFormat="1" applyFont="1" applyBorder="1" applyAlignment="1">
      <alignment horizontal="right" vertical="center" wrapText="1"/>
    </xf>
    <xf numFmtId="3" fontId="8" fillId="0" borderId="7" xfId="0" applyNumberFormat="1" applyFont="1" applyBorder="1" applyAlignment="1" applyProtection="1">
      <alignment horizontal="left" vertical="center"/>
      <protection locked="0"/>
    </xf>
    <xf numFmtId="3" fontId="8" fillId="0" borderId="6" xfId="0" applyNumberFormat="1" applyFont="1" applyBorder="1" applyAlignment="1" applyProtection="1">
      <alignment horizontal="left" vertical="center"/>
      <protection locked="0"/>
    </xf>
    <xf numFmtId="0" fontId="2" fillId="0" borderId="0" xfId="0" applyFont="1" applyAlignment="1">
      <alignment horizontal="left" vertical="center"/>
    </xf>
    <xf numFmtId="49" fontId="9" fillId="0" borderId="0" xfId="0" applyNumberFormat="1" applyFont="1" applyAlignment="1">
      <alignment vertical="center"/>
    </xf>
    <xf numFmtId="43" fontId="9" fillId="0" borderId="0" xfId="2" applyNumberFormat="1" applyFont="1" applyAlignment="1">
      <alignment vertical="center"/>
    </xf>
    <xf numFmtId="10" fontId="9" fillId="0" borderId="0" xfId="2" applyNumberFormat="1" applyFont="1" applyAlignment="1">
      <alignment vertical="center"/>
    </xf>
    <xf numFmtId="0" fontId="2" fillId="0" borderId="0" xfId="0" applyFont="1" applyFill="1" applyAlignment="1">
      <alignment vertical="center"/>
    </xf>
    <xf numFmtId="37" fontId="9" fillId="0" borderId="0" xfId="2" applyNumberFormat="1" applyFont="1" applyAlignment="1">
      <alignment horizontal="center" vertical="center"/>
    </xf>
    <xf numFmtId="0" fontId="1" fillId="0" borderId="0" xfId="0" applyFont="1" applyFill="1" applyAlignment="1">
      <alignment vertical="center"/>
    </xf>
    <xf numFmtId="37" fontId="9" fillId="0" borderId="0" xfId="2" applyNumberFormat="1" applyFont="1" applyAlignment="1">
      <alignment vertical="center"/>
    </xf>
    <xf numFmtId="3" fontId="1" fillId="0" borderId="0" xfId="0" applyNumberFormat="1" applyFont="1" applyFill="1" applyAlignment="1">
      <alignment vertical="center"/>
    </xf>
    <xf numFmtId="49" fontId="9" fillId="0" borderId="0" xfId="0" applyNumberFormat="1" applyFont="1" applyAlignment="1">
      <alignment horizontal="left" vertical="center"/>
    </xf>
    <xf numFmtId="168" fontId="9" fillId="0" borderId="0" xfId="2" applyNumberFormat="1" applyFont="1" applyAlignment="1">
      <alignment horizontal="left" vertical="center"/>
    </xf>
    <xf numFmtId="37" fontId="9" fillId="0" borderId="0" xfId="2" applyNumberFormat="1" applyFont="1" applyAlignment="1">
      <alignment horizontal="left" vertical="center"/>
    </xf>
    <xf numFmtId="37" fontId="9" fillId="0" borderId="0" xfId="2" applyNumberFormat="1" applyFont="1" applyBorder="1" applyAlignment="1">
      <alignment horizontal="left" vertical="center"/>
    </xf>
    <xf numFmtId="0" fontId="4" fillId="3" borderId="0" xfId="0" applyFont="1" applyFill="1" applyBorder="1" applyProtection="1">
      <protection locked="0"/>
    </xf>
    <xf numFmtId="0" fontId="4" fillId="0" borderId="0" xfId="0" applyFont="1" applyBorder="1" applyProtection="1">
      <protection locked="0"/>
    </xf>
    <xf numFmtId="0" fontId="1" fillId="0" borderId="0" xfId="0" applyFont="1" applyFill="1" applyAlignment="1" applyProtection="1">
      <alignment horizontal="center" vertical="center"/>
      <protection locked="0"/>
    </xf>
    <xf numFmtId="0" fontId="1" fillId="0" borderId="0" xfId="0" applyFont="1" applyFill="1" applyAlignment="1" applyProtection="1">
      <alignment vertical="center"/>
      <protection locked="0"/>
    </xf>
    <xf numFmtId="0" fontId="3" fillId="0" borderId="0" xfId="0" applyFont="1" applyFill="1" applyAlignment="1" applyProtection="1">
      <alignment horizontal="center" vertical="center"/>
      <protection locked="0"/>
    </xf>
    <xf numFmtId="164" fontId="1" fillId="0" borderId="0" xfId="0" applyNumberFormat="1" applyFont="1" applyFill="1" applyAlignment="1" applyProtection="1">
      <alignment vertical="center"/>
      <protection locked="0"/>
    </xf>
    <xf numFmtId="3" fontId="1" fillId="0" borderId="0" xfId="0" applyNumberFormat="1" applyFont="1" applyFill="1" applyAlignment="1" applyProtection="1">
      <alignment vertical="center"/>
      <protection locked="0"/>
    </xf>
    <xf numFmtId="0" fontId="12" fillId="0" borderId="0" xfId="0" applyFont="1" applyFill="1" applyAlignment="1" applyProtection="1">
      <alignment vertical="center" wrapText="1"/>
      <protection locked="0"/>
    </xf>
    <xf numFmtId="0" fontId="5" fillId="0" borderId="0" xfId="0" applyFont="1" applyFill="1" applyAlignment="1" applyProtection="1">
      <alignment horizontal="center" vertical="center"/>
      <protection locked="0"/>
    </xf>
    <xf numFmtId="0" fontId="4" fillId="0" borderId="0" xfId="0" applyFont="1" applyFill="1" applyAlignment="1" applyProtection="1">
      <alignment vertical="center"/>
      <protection locked="0"/>
    </xf>
    <xf numFmtId="0" fontId="5" fillId="0" borderId="0" xfId="0" applyFont="1" applyFill="1" applyAlignment="1" applyProtection="1">
      <alignment horizontal="left" vertical="center"/>
      <protection locked="0"/>
    </xf>
    <xf numFmtId="0" fontId="5" fillId="0" borderId="7" xfId="0" applyFont="1" applyFill="1" applyBorder="1" applyAlignment="1" applyProtection="1">
      <alignment vertical="center" wrapText="1"/>
      <protection locked="0"/>
    </xf>
    <xf numFmtId="0" fontId="4" fillId="0" borderId="7" xfId="0" applyFont="1" applyFill="1" applyBorder="1" applyAlignment="1" applyProtection="1">
      <alignment vertical="center" wrapText="1"/>
      <protection locked="0"/>
    </xf>
    <xf numFmtId="166" fontId="4" fillId="0" borderId="7" xfId="0" applyNumberFormat="1" applyFont="1" applyFill="1" applyBorder="1" applyAlignment="1" applyProtection="1">
      <alignment horizontal="right" vertical="center" wrapText="1"/>
      <protection locked="0"/>
    </xf>
    <xf numFmtId="3" fontId="2" fillId="0" borderId="7" xfId="0" applyNumberFormat="1" applyFont="1" applyFill="1" applyBorder="1" applyAlignment="1" applyProtection="1">
      <alignment vertical="center"/>
      <protection locked="0"/>
    </xf>
    <xf numFmtId="3" fontId="4" fillId="0" borderId="7" xfId="0" applyNumberFormat="1" applyFont="1" applyFill="1" applyBorder="1" applyAlignment="1" applyProtection="1">
      <alignment horizontal="right" vertical="center" wrapText="1"/>
      <protection locked="0"/>
    </xf>
    <xf numFmtId="3" fontId="4" fillId="0" borderId="7" xfId="0" applyNumberFormat="1" applyFont="1" applyFill="1" applyBorder="1" applyAlignment="1">
      <alignment horizontal="right" vertical="center" wrapText="1"/>
    </xf>
    <xf numFmtId="0" fontId="9" fillId="0" borderId="7" xfId="0" applyFont="1" applyFill="1" applyBorder="1" applyAlignment="1">
      <alignment vertical="center" wrapText="1"/>
    </xf>
    <xf numFmtId="167" fontId="7" fillId="0" borderId="7" xfId="0" applyNumberFormat="1" applyFont="1" applyFill="1" applyBorder="1" applyAlignment="1">
      <alignment vertical="center" wrapText="1"/>
    </xf>
    <xf numFmtId="3" fontId="9" fillId="0" borderId="7" xfId="0" applyNumberFormat="1" applyFont="1" applyFill="1" applyBorder="1" applyAlignment="1">
      <alignment vertical="center" wrapText="1"/>
    </xf>
    <xf numFmtId="166" fontId="7" fillId="0" borderId="7" xfId="0" applyNumberFormat="1" applyFont="1" applyFill="1" applyBorder="1" applyAlignment="1" applyProtection="1">
      <alignment horizontal="right" vertical="center" wrapText="1"/>
      <protection locked="0" hidden="1"/>
    </xf>
    <xf numFmtId="166" fontId="8" fillId="0" borderId="7" xfId="0" applyNumberFormat="1" applyFont="1" applyFill="1" applyBorder="1" applyAlignment="1" applyProtection="1">
      <alignment horizontal="right" vertical="center" wrapText="1"/>
      <protection locked="0" hidden="1"/>
    </xf>
    <xf numFmtId="167" fontId="28" fillId="0" borderId="7" xfId="0" applyNumberFormat="1" applyFont="1" applyFill="1" applyBorder="1" applyAlignment="1">
      <alignment vertical="center" wrapText="1"/>
    </xf>
    <xf numFmtId="167" fontId="9" fillId="0" borderId="7" xfId="0" applyNumberFormat="1" applyFont="1" applyFill="1" applyBorder="1" applyAlignment="1">
      <alignment vertical="center" wrapText="1"/>
    </xf>
    <xf numFmtId="0" fontId="4" fillId="0" borderId="0" xfId="0" applyFont="1" applyFill="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166" fontId="5" fillId="0" borderId="0" xfId="0" applyNumberFormat="1" applyFont="1" applyFill="1" applyAlignment="1" applyProtection="1">
      <alignment horizontal="right" vertical="center" wrapText="1"/>
      <protection locked="0"/>
    </xf>
    <xf numFmtId="3" fontId="5" fillId="0" borderId="0" xfId="0" applyNumberFormat="1" applyFont="1" applyFill="1" applyAlignment="1" applyProtection="1">
      <alignment horizontal="right" vertical="center" wrapText="1"/>
      <protection locked="0"/>
    </xf>
    <xf numFmtId="3" fontId="5" fillId="0" borderId="0" xfId="0" quotePrefix="1" applyNumberFormat="1" applyFont="1" applyFill="1" applyAlignment="1" applyProtection="1">
      <alignment horizontal="right" vertical="center" wrapText="1"/>
      <protection locked="0"/>
    </xf>
    <xf numFmtId="0" fontId="2" fillId="0" borderId="0" xfId="0" applyFont="1" applyFill="1" applyAlignment="1" applyProtection="1">
      <alignment horizontal="center" vertical="center"/>
      <protection locked="0"/>
    </xf>
    <xf numFmtId="0" fontId="2" fillId="0" borderId="0" xfId="0" applyFont="1" applyFill="1" applyAlignment="1" applyProtection="1">
      <alignment vertical="center"/>
      <protection locked="0"/>
    </xf>
    <xf numFmtId="164" fontId="2" fillId="0" borderId="0" xfId="0" applyNumberFormat="1" applyFont="1" applyFill="1" applyAlignment="1" applyProtection="1">
      <alignment vertical="center"/>
      <protection locked="0"/>
    </xf>
    <xf numFmtId="3" fontId="2" fillId="0" borderId="0" xfId="0" applyNumberFormat="1" applyFont="1" applyFill="1" applyAlignment="1" applyProtection="1">
      <alignment vertical="center"/>
      <protection locked="0"/>
    </xf>
    <xf numFmtId="0" fontId="10" fillId="0" borderId="7" xfId="0" applyFont="1" applyFill="1" applyBorder="1" applyAlignment="1" applyProtection="1">
      <alignment horizontal="center" vertical="center" wrapText="1"/>
      <protection locked="0"/>
    </xf>
    <xf numFmtId="164" fontId="5" fillId="0" borderId="7" xfId="0" applyNumberFormat="1" applyFont="1" applyFill="1" applyBorder="1" applyAlignment="1" applyProtection="1">
      <alignment horizontal="center" vertical="center" wrapText="1"/>
      <protection locked="0"/>
    </xf>
    <xf numFmtId="3" fontId="4" fillId="0" borderId="7" xfId="0" applyNumberFormat="1" applyFont="1" applyFill="1" applyBorder="1" applyAlignment="1" applyProtection="1">
      <alignment horizontal="center" vertical="center" wrapText="1"/>
      <protection locked="0"/>
    </xf>
    <xf numFmtId="4" fontId="5" fillId="0" borderId="7" xfId="0" applyNumberFormat="1" applyFont="1" applyFill="1" applyBorder="1" applyAlignment="1" applyProtection="1">
      <alignment horizontal="center" vertical="center" wrapText="1"/>
      <protection locked="0"/>
    </xf>
    <xf numFmtId="164" fontId="5" fillId="0" borderId="7" xfId="0" applyNumberFormat="1" applyFont="1" applyFill="1" applyBorder="1" applyAlignment="1">
      <alignment horizontal="center" vertical="center" wrapText="1"/>
    </xf>
    <xf numFmtId="0" fontId="5" fillId="0" borderId="7" xfId="0" quotePrefix="1" applyFont="1" applyFill="1" applyBorder="1" applyAlignment="1" applyProtection="1">
      <alignment horizontal="center" vertical="center" wrapText="1"/>
      <protection locked="0"/>
    </xf>
    <xf numFmtId="3" fontId="4" fillId="0" borderId="7" xfId="0" applyNumberFormat="1" applyFont="1" applyFill="1" applyBorder="1" applyAlignment="1" applyProtection="1">
      <alignment horizontal="left" vertical="center" wrapText="1"/>
      <protection locked="0"/>
    </xf>
    <xf numFmtId="0" fontId="9" fillId="0" borderId="7" xfId="0" applyFont="1" applyFill="1" applyBorder="1" applyAlignment="1">
      <alignment horizontal="center" vertical="center" wrapText="1"/>
    </xf>
    <xf numFmtId="0" fontId="4" fillId="0" borderId="7" xfId="0" quotePrefix="1"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166" fontId="5" fillId="0" borderId="7" xfId="0" applyNumberFormat="1" applyFont="1" applyFill="1" applyBorder="1" applyAlignment="1" applyProtection="1">
      <alignment horizontal="right" vertical="center" wrapText="1"/>
      <protection locked="0"/>
    </xf>
    <xf numFmtId="3" fontId="5" fillId="0" borderId="7" xfId="0" applyNumberFormat="1" applyFont="1" applyFill="1" applyBorder="1" applyAlignment="1" applyProtection="1">
      <alignment horizontal="right" vertical="center" wrapText="1"/>
      <protection locked="0"/>
    </xf>
    <xf numFmtId="3" fontId="5" fillId="0" borderId="7" xfId="0" quotePrefix="1" applyNumberFormat="1" applyFont="1" applyFill="1" applyBorder="1" applyAlignment="1" applyProtection="1">
      <alignment horizontal="right" vertical="center" wrapText="1"/>
      <protection locked="0"/>
    </xf>
    <xf numFmtId="3" fontId="5" fillId="0" borderId="7" xfId="0" applyNumberFormat="1" applyFont="1" applyFill="1" applyBorder="1" applyAlignment="1">
      <alignment horizontal="right" vertical="center" wrapText="1"/>
    </xf>
    <xf numFmtId="3" fontId="4" fillId="0" borderId="7" xfId="0" applyNumberFormat="1" applyFont="1" applyFill="1" applyBorder="1" applyAlignment="1" applyProtection="1">
      <alignment horizontal="left" vertical="center"/>
      <protection locked="0"/>
    </xf>
    <xf numFmtId="0" fontId="2" fillId="0" borderId="7" xfId="0" applyFont="1" applyFill="1" applyBorder="1" applyAlignment="1">
      <alignment vertical="center"/>
    </xf>
    <xf numFmtId="0" fontId="11" fillId="0" borderId="0" xfId="0" applyFont="1" applyFill="1" applyAlignment="1" applyProtection="1">
      <alignment horizontal="center" vertical="center" wrapText="1"/>
      <protection locked="0"/>
    </xf>
    <xf numFmtId="0" fontId="12" fillId="0" borderId="0" xfId="0" applyFont="1" applyFill="1" applyAlignment="1" applyProtection="1">
      <alignment horizontal="center" vertical="center" wrapText="1"/>
      <protection locked="0"/>
    </xf>
    <xf numFmtId="3" fontId="16" fillId="0" borderId="7" xfId="0" applyNumberFormat="1" applyFont="1" applyBorder="1" applyAlignment="1" applyProtection="1">
      <alignment horizontal="left" vertical="center" wrapText="1"/>
      <protection locked="0"/>
    </xf>
    <xf numFmtId="3" fontId="32" fillId="3" borderId="7" xfId="0" applyNumberFormat="1" applyFont="1" applyFill="1" applyBorder="1" applyAlignment="1">
      <alignment vertical="center"/>
    </xf>
    <xf numFmtId="3" fontId="33" fillId="0" borderId="0" xfId="0" applyNumberFormat="1" applyFont="1" applyFill="1" applyAlignment="1">
      <alignment vertical="center"/>
    </xf>
    <xf numFmtId="3" fontId="4" fillId="0" borderId="7" xfId="0" applyNumberFormat="1"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166" fontId="5" fillId="0" borderId="0" xfId="0" applyNumberFormat="1" applyFont="1" applyBorder="1" applyAlignment="1" applyProtection="1">
      <alignment horizontal="right" vertical="center" wrapText="1"/>
      <protection locked="0"/>
    </xf>
    <xf numFmtId="3" fontId="5" fillId="0" borderId="0" xfId="0" applyNumberFormat="1" applyFont="1" applyBorder="1" applyAlignment="1" applyProtection="1">
      <alignment horizontal="right" vertical="center" wrapText="1"/>
      <protection locked="0"/>
    </xf>
    <xf numFmtId="3" fontId="5" fillId="0" borderId="0" xfId="0" quotePrefix="1" applyNumberFormat="1" applyFont="1" applyBorder="1" applyAlignment="1" applyProtection="1">
      <alignment horizontal="right" vertical="center" wrapText="1"/>
      <protection locked="0"/>
    </xf>
    <xf numFmtId="3" fontId="5" fillId="0" borderId="0" xfId="0" applyNumberFormat="1" applyFont="1" applyBorder="1" applyAlignment="1">
      <alignment horizontal="right" vertical="center" wrapText="1"/>
    </xf>
    <xf numFmtId="0" fontId="8" fillId="3" borderId="7" xfId="0" applyFont="1" applyFill="1" applyBorder="1" applyAlignment="1">
      <alignment horizontal="center" vertical="center" wrapText="1"/>
    </xf>
    <xf numFmtId="3" fontId="8" fillId="3" borderId="7" xfId="0" applyNumberFormat="1" applyFont="1" applyFill="1" applyBorder="1" applyAlignment="1" applyProtection="1">
      <alignment horizontal="left" vertical="center" wrapText="1"/>
      <protection locked="0"/>
    </xf>
    <xf numFmtId="0" fontId="10" fillId="3" borderId="7" xfId="0" quotePrefix="1" applyFont="1" applyFill="1" applyBorder="1" applyAlignment="1" applyProtection="1">
      <alignment horizontal="center" vertical="center" wrapText="1"/>
      <protection locked="0"/>
    </xf>
    <xf numFmtId="3" fontId="24" fillId="3" borderId="7" xfId="0" applyNumberFormat="1" applyFont="1" applyFill="1" applyBorder="1" applyAlignment="1" applyProtection="1">
      <alignment horizontal="left" vertical="center" wrapText="1"/>
      <protection locked="0"/>
    </xf>
    <xf numFmtId="0" fontId="8" fillId="3" borderId="7" xfId="0" quotePrefix="1"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166" fontId="10" fillId="3" borderId="7" xfId="0" applyNumberFormat="1" applyFont="1" applyFill="1" applyBorder="1" applyAlignment="1" applyProtection="1">
      <alignment horizontal="right" vertical="center" wrapText="1"/>
      <protection locked="0"/>
    </xf>
    <xf numFmtId="3" fontId="10" fillId="3" borderId="7" xfId="0" applyNumberFormat="1" applyFont="1" applyFill="1" applyBorder="1" applyAlignment="1" applyProtection="1">
      <alignment horizontal="right" vertical="center" wrapText="1"/>
      <protection locked="0"/>
    </xf>
    <xf numFmtId="3" fontId="10" fillId="3" borderId="7" xfId="0" quotePrefix="1" applyNumberFormat="1" applyFont="1" applyFill="1" applyBorder="1" applyAlignment="1" applyProtection="1">
      <alignment horizontal="right" vertical="center" wrapText="1"/>
      <protection locked="0"/>
    </xf>
    <xf numFmtId="3" fontId="10" fillId="3" borderId="7" xfId="0" applyNumberFormat="1" applyFont="1" applyFill="1" applyBorder="1" applyAlignment="1">
      <alignment horizontal="right" vertical="center" wrapText="1"/>
    </xf>
    <xf numFmtId="3" fontId="2" fillId="0" borderId="0" xfId="0" applyNumberFormat="1" applyFont="1" applyFill="1" applyAlignment="1">
      <alignment vertical="center"/>
    </xf>
    <xf numFmtId="0" fontId="5" fillId="0" borderId="0" xfId="0" applyFont="1" applyAlignment="1" applyProtection="1">
      <alignment horizontal="left" vertical="center"/>
      <protection locked="0"/>
    </xf>
    <xf numFmtId="0" fontId="14" fillId="0" borderId="0" xfId="0" applyFont="1" applyAlignment="1" applyProtection="1">
      <alignment horizontal="center"/>
      <protection locked="0"/>
    </xf>
    <xf numFmtId="0" fontId="11" fillId="0" borderId="0" xfId="0" applyFont="1" applyAlignment="1" applyProtection="1">
      <alignment horizontal="center"/>
      <protection locked="0"/>
    </xf>
    <xf numFmtId="0" fontId="13" fillId="0" borderId="0" xfId="0" applyFont="1" applyAlignment="1" applyProtection="1">
      <alignment horizontal="center"/>
      <protection locked="0"/>
    </xf>
    <xf numFmtId="0" fontId="11" fillId="0" borderId="0" xfId="0" applyFont="1" applyAlignment="1" applyProtection="1">
      <alignment horizontal="center" vertical="top" wrapText="1"/>
      <protection locked="0"/>
    </xf>
    <xf numFmtId="0" fontId="12" fillId="0" borderId="0" xfId="0" applyFont="1" applyAlignment="1" applyProtection="1">
      <alignment horizontal="center" vertical="top" wrapText="1"/>
      <protection locked="0"/>
    </xf>
    <xf numFmtId="0" fontId="5" fillId="0" borderId="0" xfId="0" applyFont="1" applyAlignment="1" applyProtection="1">
      <alignment horizontal="justify" vertical="center" wrapText="1"/>
      <protection locked="0"/>
    </xf>
    <xf numFmtId="0" fontId="5" fillId="0" borderId="4"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31" fillId="0" borderId="0" xfId="0" applyFont="1" applyFill="1" applyAlignment="1" applyProtection="1">
      <alignment horizontal="center" vertical="center" wrapText="1"/>
      <protection locked="0"/>
    </xf>
    <xf numFmtId="0" fontId="11" fillId="0" borderId="0" xfId="0" applyFont="1" applyFill="1" applyAlignment="1" applyProtection="1">
      <alignment horizontal="center" vertical="center" wrapText="1"/>
      <protection locked="0"/>
    </xf>
    <xf numFmtId="0" fontId="9" fillId="0" borderId="0" xfId="0" applyFont="1" applyAlignment="1">
      <alignment horizontal="left" vertical="center"/>
    </xf>
    <xf numFmtId="49" fontId="9" fillId="0" borderId="0" xfId="0" applyNumberFormat="1" applyFont="1" applyAlignment="1">
      <alignment horizontal="left" vertical="center"/>
    </xf>
    <xf numFmtId="168" fontId="9" fillId="0" borderId="0" xfId="2" applyNumberFormat="1" applyFont="1" applyAlignment="1">
      <alignment horizontal="center" vertical="center"/>
    </xf>
    <xf numFmtId="37" fontId="9" fillId="0" borderId="0" xfId="2" applyNumberFormat="1" applyFont="1" applyAlignment="1">
      <alignment horizontal="center" vertical="center"/>
    </xf>
    <xf numFmtId="0" fontId="8" fillId="0" borderId="7" xfId="0" applyFont="1" applyBorder="1" applyAlignment="1">
      <alignment horizontal="left" vertical="center" wrapText="1"/>
    </xf>
    <xf numFmtId="0" fontId="10" fillId="0" borderId="0" xfId="0" applyFont="1" applyAlignment="1" applyProtection="1">
      <alignment horizontal="justify" vertical="center" wrapText="1"/>
      <protection locked="0"/>
    </xf>
    <xf numFmtId="0" fontId="5" fillId="0" borderId="7" xfId="0" applyFont="1" applyBorder="1" applyAlignment="1" applyProtection="1">
      <alignment horizontal="center" vertical="center" wrapText="1"/>
      <protection locked="0"/>
    </xf>
    <xf numFmtId="0" fontId="14" fillId="0" borderId="0" xfId="0" applyFont="1" applyFill="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13" fillId="0" borderId="0" xfId="0" applyFont="1" applyFill="1" applyAlignment="1" applyProtection="1">
      <alignment horizontal="center" vertical="center"/>
      <protection locked="0"/>
    </xf>
    <xf numFmtId="0" fontId="12" fillId="0" borderId="0" xfId="0" applyFont="1" applyFill="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4"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12" fillId="0" borderId="0" xfId="0" applyFont="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0" fillId="0" borderId="0" xfId="0" applyFont="1" applyAlignment="1" applyProtection="1">
      <alignment horizontal="left" vertical="center"/>
      <protection locked="0"/>
    </xf>
    <xf numFmtId="0" fontId="20" fillId="0" borderId="0" xfId="0" applyFont="1" applyAlignment="1" applyProtection="1">
      <alignment horizontal="center"/>
      <protection locked="0"/>
    </xf>
    <xf numFmtId="0" fontId="21" fillId="0" borderId="0" xfId="0" applyFont="1" applyAlignment="1" applyProtection="1">
      <alignment horizontal="center"/>
      <protection locked="0"/>
    </xf>
    <xf numFmtId="0" fontId="22" fillId="0" borderId="0" xfId="0" applyFont="1" applyAlignment="1" applyProtection="1">
      <alignment horizontal="center"/>
      <protection locked="0"/>
    </xf>
    <xf numFmtId="0" fontId="21" fillId="0" borderId="0" xfId="0" applyFont="1" applyAlignment="1" applyProtection="1">
      <alignment horizontal="center" vertical="top" wrapText="1"/>
      <protection locked="0"/>
    </xf>
    <xf numFmtId="0" fontId="23" fillId="0" borderId="0" xfId="0" applyFont="1" applyAlignment="1" applyProtection="1">
      <alignment horizontal="center" vertical="top" wrapText="1"/>
      <protection locked="0"/>
    </xf>
    <xf numFmtId="0" fontId="10" fillId="0" borderId="4"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3" fontId="2" fillId="0" borderId="17" xfId="0" applyNumberFormat="1" applyFont="1" applyBorder="1" applyAlignment="1">
      <alignment horizontal="justify" vertical="center" wrapText="1"/>
    </xf>
    <xf numFmtId="3" fontId="2" fillId="0" borderId="18" xfId="0" applyNumberFormat="1" applyFont="1" applyBorder="1" applyAlignment="1">
      <alignment horizontal="justify" vertical="center" wrapText="1"/>
    </xf>
  </cellXfs>
  <cellStyles count="3">
    <cellStyle name="Comma" xfId="1" builtinId="3"/>
    <cellStyle name="Comma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hoặc dự kiến ban hành mới và dự kiến sửa đổi, bổ sung hoặc</a:t>
            </a:r>
            <a:r>
              <a:rPr lang="en-US" sz="1400" b="1" baseline="0"/>
              <a:t> bãi bỏ</a:t>
            </a:r>
            <a:endParaRPr lang="en-US" sz="1400" b="1"/>
          </a:p>
        </c:rich>
      </c:tx>
      <c:layout>
        <c:manualLayout>
          <c:xMode val="edge"/>
          <c:yMode val="edge"/>
          <c:x val="0.14168624864300342"/>
          <c:y val="1.5446032208936844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F5F8-44D8-951A-FE3B29D2A2EB}"/>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'1.0001717-Cấp lại TTV'!$K$27</c:f>
              <c:numCache>
                <c:formatCode>#,##0</c:formatCode>
                <c:ptCount val="1"/>
                <c:pt idx="0">
                  <c:v>255000</c:v>
                </c:pt>
              </c:numCache>
            </c:numRef>
          </c:val>
          <c:extLst>
            <c:ext xmlns:c16="http://schemas.microsoft.com/office/drawing/2014/chart" uri="{C3380CC4-5D6E-409C-BE32-E72D297353CC}">
              <c16:uniqueId val="{00000002-F5F8-44D8-951A-FE3B29D2A2EB}"/>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F5F8-44D8-951A-FE3B29D2A2EB}"/>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'1.0001717-Cấp lại TTV'!$K$47</c:f>
              <c:numCache>
                <c:formatCode>#,##0</c:formatCode>
                <c:ptCount val="1"/>
                <c:pt idx="0">
                  <c:v>233750</c:v>
                </c:pt>
              </c:numCache>
            </c:numRef>
          </c:val>
          <c:extLst>
            <c:ext xmlns:c16="http://schemas.microsoft.com/office/drawing/2014/chart" uri="{C3380CC4-5D6E-409C-BE32-E72D297353CC}">
              <c16:uniqueId val="{00000005-F5F8-44D8-951A-FE3B29D2A2EB}"/>
            </c:ext>
          </c:extLst>
        </c:ser>
        <c:dLbls>
          <c:showLegendKey val="0"/>
          <c:showVal val="0"/>
          <c:showCatName val="0"/>
          <c:showSerName val="0"/>
          <c:showPercent val="0"/>
          <c:showBubbleSize val="0"/>
        </c:dLbls>
        <c:gapWidth val="150"/>
        <c:axId val="91200896"/>
        <c:axId val="91219072"/>
      </c:barChart>
      <c:catAx>
        <c:axId val="91200896"/>
        <c:scaling>
          <c:orientation val="minMax"/>
        </c:scaling>
        <c:delete val="1"/>
        <c:axPos val="b"/>
        <c:majorTickMark val="out"/>
        <c:minorTickMark val="none"/>
        <c:tickLblPos val="nextTo"/>
        <c:crossAx val="91219072"/>
        <c:crosses val="autoZero"/>
        <c:auto val="1"/>
        <c:lblAlgn val="ctr"/>
        <c:lblOffset val="100"/>
        <c:noMultiLvlLbl val="0"/>
      </c:catAx>
      <c:valAx>
        <c:axId val="91219072"/>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91200896"/>
        <c:crosses val="autoZero"/>
        <c:crossBetween val="between"/>
      </c:valAx>
      <c:spPr>
        <a:noFill/>
        <a:ln w="25400">
          <a:noFill/>
        </a:ln>
      </c:spPr>
    </c:plotArea>
    <c:legend>
      <c:legendPos val="r"/>
      <c:layout>
        <c:manualLayout>
          <c:xMode val="edge"/>
          <c:yMode val="edge"/>
          <c:x val="0.20550370339833174"/>
          <c:y val="0.86669440394024821"/>
          <c:w val="0.70551895672726772"/>
          <c:h val="7.4076407115777232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hoặc bãi bỏ</a:t>
            </a:r>
            <a:endParaRPr lang="vi-VN" sz="1400" b="1">
              <a:latin typeface="+mj-lt"/>
            </a:endParaRPr>
          </a:p>
        </c:rich>
      </c:tx>
      <c:layout>
        <c:manualLayout>
          <c:xMode val="edge"/>
          <c:yMode val="edge"/>
          <c:x val="0.12581641020362649"/>
          <c:y val="6.0525875125824323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'1.002798 - PA TCGT'!$L$91:$L$92</c:f>
              <c:strCache>
                <c:ptCount val="2"/>
                <c:pt idx="0">
                  <c:v>0.0%</c:v>
                </c:pt>
                <c:pt idx="1">
                  <c:v>100.0%</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2A32-470A-8546-563F2A8B9664}"/>
              </c:ext>
            </c:extLst>
          </c:dPt>
          <c:dPt>
            <c:idx val="1"/>
            <c:bubble3D val="0"/>
            <c:extLst>
              <c:ext xmlns:c16="http://schemas.microsoft.com/office/drawing/2014/chart" uri="{C3380CC4-5D6E-409C-BE32-E72D297353CC}">
                <c16:uniqueId val="{00000002-2A32-470A-8546-563F2A8B9664}"/>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'1.002798 - PA TCGT'!$L$91:$L$92</c:f>
              <c:numCache>
                <c:formatCode>0.0%</c:formatCode>
                <c:ptCount val="2"/>
                <c:pt idx="0">
                  <c:v>0</c:v>
                </c:pt>
                <c:pt idx="1">
                  <c:v>1</c:v>
                </c:pt>
              </c:numCache>
            </c:numRef>
          </c:val>
          <c:extLst>
            <c:ext xmlns:c16="http://schemas.microsoft.com/office/drawing/2014/chart" uri="{C3380CC4-5D6E-409C-BE32-E72D297353CC}">
              <c16:uniqueId val="{00000003-2A32-470A-8546-563F2A8B966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hoặc dự kiến ban hành mới và dự kiến sửa đổi, bổ sung hoặc</a:t>
            </a:r>
            <a:r>
              <a:rPr lang="en-US" sz="1400" b="1" baseline="0"/>
              <a:t> bãi bỏ</a:t>
            </a:r>
            <a:endParaRPr lang="en-US" sz="1400" b="1"/>
          </a:p>
        </c:rich>
      </c:tx>
      <c:layout>
        <c:manualLayout>
          <c:xMode val="edge"/>
          <c:yMode val="edge"/>
          <c:x val="0.13275297018643537"/>
          <c:y val="3.1936301388895021E-2"/>
        </c:manualLayout>
      </c:layout>
      <c:overlay val="0"/>
    </c:title>
    <c:autoTitleDeleted val="0"/>
    <c:plotArea>
      <c:layout>
        <c:manualLayout>
          <c:layoutTarget val="inner"/>
          <c:xMode val="edge"/>
          <c:yMode val="edge"/>
          <c:x val="0.20562966601897387"/>
          <c:y val="0.17829394153204603"/>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F067-47F3-AC5A-1DC25F096D6C}"/>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'1.013276-BS ĐN vào c.tốc'!$K$31</c:f>
              <c:numCache>
                <c:formatCode>#,##0</c:formatCode>
                <c:ptCount val="1"/>
                <c:pt idx="0">
                  <c:v>59278572</c:v>
                </c:pt>
              </c:numCache>
            </c:numRef>
          </c:val>
          <c:extLst>
            <c:ext xmlns:c16="http://schemas.microsoft.com/office/drawing/2014/chart" uri="{C3380CC4-5D6E-409C-BE32-E72D297353CC}">
              <c16:uniqueId val="{00000002-F067-47F3-AC5A-1DC25F096D6C}"/>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F067-47F3-AC5A-1DC25F096D6C}"/>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'1.013276-BS ĐN vào c.tốc'!$K$53</c:f>
              <c:numCache>
                <c:formatCode>#,##0</c:formatCode>
                <c:ptCount val="1"/>
                <c:pt idx="0">
                  <c:v>41431674</c:v>
                </c:pt>
              </c:numCache>
            </c:numRef>
          </c:val>
          <c:extLst>
            <c:ext xmlns:c16="http://schemas.microsoft.com/office/drawing/2014/chart" uri="{C3380CC4-5D6E-409C-BE32-E72D297353CC}">
              <c16:uniqueId val="{00000005-F067-47F3-AC5A-1DC25F096D6C}"/>
            </c:ext>
          </c:extLst>
        </c:ser>
        <c:dLbls>
          <c:showLegendKey val="0"/>
          <c:showVal val="0"/>
          <c:showCatName val="0"/>
          <c:showSerName val="0"/>
          <c:showPercent val="0"/>
          <c:showBubbleSize val="0"/>
        </c:dLbls>
        <c:gapWidth val="150"/>
        <c:axId val="99579008"/>
        <c:axId val="99580544"/>
      </c:barChart>
      <c:catAx>
        <c:axId val="99579008"/>
        <c:scaling>
          <c:orientation val="minMax"/>
        </c:scaling>
        <c:delete val="1"/>
        <c:axPos val="b"/>
        <c:majorTickMark val="out"/>
        <c:minorTickMark val="none"/>
        <c:tickLblPos val="nextTo"/>
        <c:crossAx val="99580544"/>
        <c:crosses val="autoZero"/>
        <c:auto val="1"/>
        <c:lblAlgn val="ctr"/>
        <c:lblOffset val="100"/>
        <c:noMultiLvlLbl val="0"/>
      </c:catAx>
      <c:valAx>
        <c:axId val="99580544"/>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99579008"/>
        <c:crosses val="autoZero"/>
        <c:crossBetween val="between"/>
      </c:valAx>
      <c:spPr>
        <a:noFill/>
        <a:ln w="25400">
          <a:noFill/>
        </a:ln>
      </c:spPr>
    </c:plotArea>
    <c:legend>
      <c:legendPos val="r"/>
      <c:layout>
        <c:manualLayout>
          <c:xMode val="edge"/>
          <c:yMode val="edge"/>
          <c:x val="0.20550370339833174"/>
          <c:y val="0.86669440394024821"/>
          <c:w val="0.70551895672726772"/>
          <c:h val="7.4076407115777232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hoặc bãi bỏ</a:t>
            </a:r>
            <a:endParaRPr lang="vi-VN" sz="1400" b="1">
              <a:latin typeface="+mj-lt"/>
            </a:endParaRPr>
          </a:p>
        </c:rich>
      </c:tx>
      <c:layout>
        <c:manualLayout>
          <c:xMode val="edge"/>
          <c:yMode val="edge"/>
          <c:x val="0.12581641020362649"/>
          <c:y val="6.0525875125824323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'1.013276-BS ĐN vào c.tốc'!$L$87:$L$88</c:f>
              <c:strCache>
                <c:ptCount val="2"/>
                <c:pt idx="0">
                  <c:v>30.1%</c:v>
                </c:pt>
                <c:pt idx="1">
                  <c:v>69.9%</c:v>
                </c:pt>
              </c:strCache>
            </c:strRef>
          </c:tx>
          <c:spPr>
            <a:solidFill>
              <a:srgbClr val="C00000"/>
            </a:solidFill>
            <a:ln w="12700">
              <a:solidFill>
                <a:srgbClr val="000000"/>
              </a:solidFill>
              <a:prstDash val="solid"/>
            </a:ln>
          </c:spPr>
          <c:explosion val="21"/>
          <c:dPt>
            <c:idx val="0"/>
            <c:bubble3D val="0"/>
            <c:spPr>
              <a:solidFill>
                <a:srgbClr val="00B050"/>
              </a:solidFill>
            </c:spPr>
            <c:extLst>
              <c:ext xmlns:c16="http://schemas.microsoft.com/office/drawing/2014/chart" uri="{C3380CC4-5D6E-409C-BE32-E72D297353CC}">
                <c16:uniqueId val="{00000001-3628-4251-9B7B-6FC69FDF89F3}"/>
              </c:ext>
            </c:extLst>
          </c:dPt>
          <c:dPt>
            <c:idx val="1"/>
            <c:bubble3D val="0"/>
            <c:extLst>
              <c:ext xmlns:c16="http://schemas.microsoft.com/office/drawing/2014/chart" uri="{C3380CC4-5D6E-409C-BE32-E72D297353CC}">
                <c16:uniqueId val="{00000002-3628-4251-9B7B-6FC69FDF89F3}"/>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'1.013276-BS ĐN vào c.tốc'!$L$87:$L$88</c:f>
              <c:numCache>
                <c:formatCode>0.0%</c:formatCode>
                <c:ptCount val="2"/>
                <c:pt idx="0">
                  <c:v>0.30106828484329884</c:v>
                </c:pt>
                <c:pt idx="1">
                  <c:v>0.69893171515670116</c:v>
                </c:pt>
              </c:numCache>
            </c:numRef>
          </c:val>
          <c:extLst>
            <c:ext xmlns:c16="http://schemas.microsoft.com/office/drawing/2014/chart" uri="{C3380CC4-5D6E-409C-BE32-E72D297353CC}">
              <c16:uniqueId val="{00000003-3628-4251-9B7B-6FC69FDF89F3}"/>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hoặc dự kiến ban hành mới và dự kiến sửa đổi, bổ sung hoặc</a:t>
            </a:r>
            <a:r>
              <a:rPr lang="en-US" sz="1400" b="1" baseline="0"/>
              <a:t> bãi bỏ</a:t>
            </a:r>
            <a:endParaRPr lang="en-US" sz="1400" b="1"/>
          </a:p>
        </c:rich>
      </c:tx>
      <c:layout>
        <c:manualLayout>
          <c:xMode val="edge"/>
          <c:yMode val="edge"/>
          <c:x val="0.14168624864300342"/>
          <c:y val="1.5446032208936844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384E-4AD1-BD9B-F8185CDE6036}"/>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'1.002798 - PD, DC PATGT'!$K$28</c:f>
              <c:numCache>
                <c:formatCode>#,##0</c:formatCode>
                <c:ptCount val="1"/>
                <c:pt idx="0">
                  <c:v>60788512</c:v>
                </c:pt>
              </c:numCache>
            </c:numRef>
          </c:val>
          <c:extLst>
            <c:ext xmlns:c16="http://schemas.microsoft.com/office/drawing/2014/chart" uri="{C3380CC4-5D6E-409C-BE32-E72D297353CC}">
              <c16:uniqueId val="{00000002-384E-4AD1-BD9B-F8185CDE6036}"/>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384E-4AD1-BD9B-F8185CDE6036}"/>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'1.002798 - PD, DC PATGT'!$K$48</c:f>
              <c:numCache>
                <c:formatCode>#,##0</c:formatCode>
                <c:ptCount val="1"/>
                <c:pt idx="0">
                  <c:v>52219268</c:v>
                </c:pt>
              </c:numCache>
            </c:numRef>
          </c:val>
          <c:extLst>
            <c:ext xmlns:c16="http://schemas.microsoft.com/office/drawing/2014/chart" uri="{C3380CC4-5D6E-409C-BE32-E72D297353CC}">
              <c16:uniqueId val="{00000005-384E-4AD1-BD9B-F8185CDE6036}"/>
            </c:ext>
          </c:extLst>
        </c:ser>
        <c:dLbls>
          <c:showLegendKey val="0"/>
          <c:showVal val="0"/>
          <c:showCatName val="0"/>
          <c:showSerName val="0"/>
          <c:showPercent val="0"/>
          <c:showBubbleSize val="0"/>
        </c:dLbls>
        <c:gapWidth val="150"/>
        <c:axId val="162282112"/>
        <c:axId val="79028608"/>
      </c:barChart>
      <c:catAx>
        <c:axId val="162282112"/>
        <c:scaling>
          <c:orientation val="minMax"/>
        </c:scaling>
        <c:delete val="1"/>
        <c:axPos val="b"/>
        <c:majorTickMark val="out"/>
        <c:minorTickMark val="none"/>
        <c:tickLblPos val="nextTo"/>
        <c:crossAx val="79028608"/>
        <c:crosses val="autoZero"/>
        <c:auto val="1"/>
        <c:lblAlgn val="ctr"/>
        <c:lblOffset val="100"/>
        <c:noMultiLvlLbl val="0"/>
      </c:catAx>
      <c:valAx>
        <c:axId val="79028608"/>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62282112"/>
        <c:crosses val="autoZero"/>
        <c:crossBetween val="between"/>
      </c:valAx>
      <c:spPr>
        <a:noFill/>
        <a:ln w="25400">
          <a:noFill/>
        </a:ln>
      </c:spPr>
    </c:plotArea>
    <c:legend>
      <c:legendPos val="r"/>
      <c:layout>
        <c:manualLayout>
          <c:xMode val="edge"/>
          <c:yMode val="edge"/>
          <c:x val="0.20550370339833174"/>
          <c:y val="0.86669440394024821"/>
          <c:w val="0.70551895672726772"/>
          <c:h val="7.4076407115777232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hoặc bãi bỏ</a:t>
            </a:r>
            <a:endParaRPr lang="vi-VN" sz="1400" b="1">
              <a:latin typeface="+mj-lt"/>
            </a:endParaRPr>
          </a:p>
        </c:rich>
      </c:tx>
      <c:layout>
        <c:manualLayout>
          <c:xMode val="edge"/>
          <c:yMode val="edge"/>
          <c:x val="0.13099198858492894"/>
          <c:y val="6.0525830968772697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'1.002798 - PD, DC PATGT'!$L$79:$L$80</c:f>
              <c:strCache>
                <c:ptCount val="2"/>
                <c:pt idx="0">
                  <c:v>14.1%</c:v>
                </c:pt>
                <c:pt idx="1">
                  <c:v>85.9%</c:v>
                </c:pt>
              </c:strCache>
            </c:strRef>
          </c:tx>
          <c:spPr>
            <a:solidFill>
              <a:srgbClr val="C00000"/>
            </a:solidFill>
            <a:ln w="12700">
              <a:solidFill>
                <a:srgbClr val="000000"/>
              </a:solidFill>
              <a:prstDash val="solid"/>
            </a:ln>
          </c:spPr>
          <c:explosion val="21"/>
          <c:dPt>
            <c:idx val="0"/>
            <c:bubble3D val="0"/>
            <c:spPr>
              <a:solidFill>
                <a:srgbClr val="00B050"/>
              </a:solidFill>
            </c:spPr>
            <c:extLst>
              <c:ext xmlns:c16="http://schemas.microsoft.com/office/drawing/2014/chart" uri="{C3380CC4-5D6E-409C-BE32-E72D297353CC}">
                <c16:uniqueId val="{00000001-F28E-416F-8C23-2A677E28C9ED}"/>
              </c:ext>
            </c:extLst>
          </c:dPt>
          <c:dPt>
            <c:idx val="1"/>
            <c:bubble3D val="0"/>
            <c:extLst>
              <c:ext xmlns:c16="http://schemas.microsoft.com/office/drawing/2014/chart" uri="{C3380CC4-5D6E-409C-BE32-E72D297353CC}">
                <c16:uniqueId val="{00000002-F28E-416F-8C23-2A677E28C9ED}"/>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15:layout/>
              </c:ext>
            </c:extLst>
          </c:dLbls>
          <c:val>
            <c:numRef>
              <c:f>'1.002798 - PD, DC PATGT'!$L$79:$L$80</c:f>
              <c:numCache>
                <c:formatCode>0.0%</c:formatCode>
                <c:ptCount val="2"/>
                <c:pt idx="0">
                  <c:v>0.14096814871862631</c:v>
                </c:pt>
                <c:pt idx="1">
                  <c:v>0.85903185128137372</c:v>
                </c:pt>
              </c:numCache>
            </c:numRef>
          </c:val>
          <c:extLst>
            <c:ext xmlns:c16="http://schemas.microsoft.com/office/drawing/2014/chart" uri="{C3380CC4-5D6E-409C-BE32-E72D297353CC}">
              <c16:uniqueId val="{00000003-F28E-416F-8C23-2A677E28C9E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hoặc dự kiến ban hành mới và dự kiến sửa đổi, bổ sung hoặc</a:t>
            </a:r>
            <a:r>
              <a:rPr lang="en-US" sz="1400" b="1" baseline="0"/>
              <a:t> bãi bỏ</a:t>
            </a:r>
            <a:endParaRPr lang="en-US" sz="1400" b="1"/>
          </a:p>
        </c:rich>
      </c:tx>
      <c:layout>
        <c:manualLayout>
          <c:xMode val="edge"/>
          <c:yMode val="edge"/>
          <c:x val="0.14168624864300342"/>
          <c:y val="1.5446032208936844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384E-4AD1-BD9B-F8185CDE6036}"/>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'1.0000314 - ĐN tạm'!$K$30</c:f>
              <c:numCache>
                <c:formatCode>#,##0</c:formatCode>
                <c:ptCount val="1"/>
                <c:pt idx="0">
                  <c:v>899535190</c:v>
                </c:pt>
              </c:numCache>
            </c:numRef>
          </c:val>
          <c:extLst>
            <c:ext xmlns:c16="http://schemas.microsoft.com/office/drawing/2014/chart" uri="{C3380CC4-5D6E-409C-BE32-E72D297353CC}">
              <c16:uniqueId val="{00000002-384E-4AD1-BD9B-F8185CDE6036}"/>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384E-4AD1-BD9B-F8185CDE6036}"/>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'1.0000314 - ĐN tạm'!$K$51</c:f>
              <c:numCache>
                <c:formatCode>#,##0</c:formatCode>
                <c:ptCount val="1"/>
                <c:pt idx="0">
                  <c:v>734788870</c:v>
                </c:pt>
              </c:numCache>
            </c:numRef>
          </c:val>
          <c:extLst>
            <c:ext xmlns:c16="http://schemas.microsoft.com/office/drawing/2014/chart" uri="{C3380CC4-5D6E-409C-BE32-E72D297353CC}">
              <c16:uniqueId val="{00000005-384E-4AD1-BD9B-F8185CDE6036}"/>
            </c:ext>
          </c:extLst>
        </c:ser>
        <c:dLbls>
          <c:showLegendKey val="0"/>
          <c:showVal val="0"/>
          <c:showCatName val="0"/>
          <c:showSerName val="0"/>
          <c:showPercent val="0"/>
          <c:showBubbleSize val="0"/>
        </c:dLbls>
        <c:gapWidth val="150"/>
        <c:axId val="99953280"/>
        <c:axId val="99963264"/>
      </c:barChart>
      <c:catAx>
        <c:axId val="99953280"/>
        <c:scaling>
          <c:orientation val="minMax"/>
        </c:scaling>
        <c:delete val="1"/>
        <c:axPos val="b"/>
        <c:majorTickMark val="out"/>
        <c:minorTickMark val="none"/>
        <c:tickLblPos val="nextTo"/>
        <c:crossAx val="99963264"/>
        <c:crosses val="autoZero"/>
        <c:auto val="1"/>
        <c:lblAlgn val="ctr"/>
        <c:lblOffset val="100"/>
        <c:noMultiLvlLbl val="0"/>
      </c:catAx>
      <c:valAx>
        <c:axId val="99963264"/>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99953280"/>
        <c:crosses val="autoZero"/>
        <c:crossBetween val="between"/>
      </c:valAx>
      <c:spPr>
        <a:noFill/>
        <a:ln w="25400">
          <a:noFill/>
        </a:ln>
      </c:spPr>
    </c:plotArea>
    <c:legend>
      <c:legendPos val="r"/>
      <c:layout>
        <c:manualLayout>
          <c:xMode val="edge"/>
          <c:yMode val="edge"/>
          <c:x val="0.20550370339833174"/>
          <c:y val="0.86669440394024821"/>
          <c:w val="0.70551895672726772"/>
          <c:h val="7.4076407115777232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hoặc bãi bỏ</a:t>
            </a:r>
            <a:endParaRPr lang="vi-VN" sz="1400" b="1">
              <a:latin typeface="+mj-lt"/>
            </a:endParaRPr>
          </a:p>
        </c:rich>
      </c:tx>
      <c:layout>
        <c:manualLayout>
          <c:xMode val="edge"/>
          <c:yMode val="edge"/>
          <c:x val="0.12581641020362649"/>
          <c:y val="6.0525875125824323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'1.0000314 - ĐN tạm'!$L$86:$L$87</c:f>
              <c:strCache>
                <c:ptCount val="2"/>
                <c:pt idx="0">
                  <c:v>18.3%</c:v>
                </c:pt>
                <c:pt idx="1">
                  <c:v>81.7%</c:v>
                </c:pt>
              </c:strCache>
            </c:strRef>
          </c:tx>
          <c:spPr>
            <a:solidFill>
              <a:srgbClr val="C00000"/>
            </a:solidFill>
            <a:ln w="12700">
              <a:solidFill>
                <a:srgbClr val="000000"/>
              </a:solidFill>
              <a:prstDash val="solid"/>
            </a:ln>
          </c:spPr>
          <c:explosion val="21"/>
          <c:dPt>
            <c:idx val="0"/>
            <c:bubble3D val="0"/>
            <c:spPr>
              <a:solidFill>
                <a:srgbClr val="00B050"/>
              </a:solidFill>
            </c:spPr>
            <c:extLst>
              <c:ext xmlns:c16="http://schemas.microsoft.com/office/drawing/2014/chart" uri="{C3380CC4-5D6E-409C-BE32-E72D297353CC}">
                <c16:uniqueId val="{00000001-F28E-416F-8C23-2A677E28C9ED}"/>
              </c:ext>
            </c:extLst>
          </c:dPt>
          <c:dPt>
            <c:idx val="1"/>
            <c:bubble3D val="0"/>
            <c:extLst>
              <c:ext xmlns:c16="http://schemas.microsoft.com/office/drawing/2014/chart" uri="{C3380CC4-5D6E-409C-BE32-E72D297353CC}">
                <c16:uniqueId val="{00000002-F28E-416F-8C23-2A677E28C9ED}"/>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'1.0000314 - ĐN tạm'!$L$86:$L$87</c:f>
              <c:numCache>
                <c:formatCode>0.0%</c:formatCode>
                <c:ptCount val="2"/>
                <c:pt idx="0">
                  <c:v>0.18314605346345594</c:v>
                </c:pt>
                <c:pt idx="1">
                  <c:v>0.81685394653654408</c:v>
                </c:pt>
              </c:numCache>
            </c:numRef>
          </c:val>
          <c:extLst>
            <c:ext xmlns:c16="http://schemas.microsoft.com/office/drawing/2014/chart" uri="{C3380CC4-5D6E-409C-BE32-E72D297353CC}">
              <c16:uniqueId val="{00000003-F28E-416F-8C23-2A677E28C9E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hoặc dự kiến ban hành mới và dự kiến sửa đổi, bổ sung hoặc</a:t>
            </a:r>
            <a:r>
              <a:rPr lang="en-US" sz="1400" b="1" baseline="0"/>
              <a:t> bãi bỏ</a:t>
            </a:r>
            <a:endParaRPr lang="en-US" sz="1400" b="1"/>
          </a:p>
        </c:rich>
      </c:tx>
      <c:layout>
        <c:manualLayout>
          <c:xMode val="edge"/>
          <c:yMode val="edge"/>
          <c:x val="0.14168624864300342"/>
          <c:y val="1.5446032208936844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842F-4E9E-BF18-6DE075E91E4F}"/>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'1.013274 - Sd lòng đg vỉa hè-31'!$K$28</c:f>
              <c:numCache>
                <c:formatCode>#,##0</c:formatCode>
                <c:ptCount val="1"/>
                <c:pt idx="0">
                  <c:v>173939080</c:v>
                </c:pt>
              </c:numCache>
            </c:numRef>
          </c:val>
          <c:extLst>
            <c:ext xmlns:c16="http://schemas.microsoft.com/office/drawing/2014/chart" uri="{C3380CC4-5D6E-409C-BE32-E72D297353CC}">
              <c16:uniqueId val="{00000002-842F-4E9E-BF18-6DE075E91E4F}"/>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842F-4E9E-BF18-6DE075E91E4F}"/>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'1.013274 - Sd lòng đg vỉa hè-31'!$K$49</c:f>
              <c:numCache>
                <c:formatCode>#,##0</c:formatCode>
                <c:ptCount val="1"/>
                <c:pt idx="0">
                  <c:v>62470370</c:v>
                </c:pt>
              </c:numCache>
            </c:numRef>
          </c:val>
          <c:extLst>
            <c:ext xmlns:c16="http://schemas.microsoft.com/office/drawing/2014/chart" uri="{C3380CC4-5D6E-409C-BE32-E72D297353CC}">
              <c16:uniqueId val="{00000005-842F-4E9E-BF18-6DE075E91E4F}"/>
            </c:ext>
          </c:extLst>
        </c:ser>
        <c:dLbls>
          <c:showLegendKey val="0"/>
          <c:showVal val="0"/>
          <c:showCatName val="0"/>
          <c:showSerName val="0"/>
          <c:showPercent val="0"/>
          <c:showBubbleSize val="0"/>
        </c:dLbls>
        <c:gapWidth val="150"/>
        <c:axId val="114467200"/>
        <c:axId val="114468736"/>
      </c:barChart>
      <c:catAx>
        <c:axId val="114467200"/>
        <c:scaling>
          <c:orientation val="minMax"/>
        </c:scaling>
        <c:delete val="1"/>
        <c:axPos val="b"/>
        <c:majorTickMark val="out"/>
        <c:minorTickMark val="none"/>
        <c:tickLblPos val="nextTo"/>
        <c:crossAx val="114468736"/>
        <c:crosses val="autoZero"/>
        <c:auto val="1"/>
        <c:lblAlgn val="ctr"/>
        <c:lblOffset val="100"/>
        <c:noMultiLvlLbl val="0"/>
      </c:catAx>
      <c:valAx>
        <c:axId val="114468736"/>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14467200"/>
        <c:crosses val="autoZero"/>
        <c:crossBetween val="between"/>
      </c:valAx>
      <c:spPr>
        <a:noFill/>
        <a:ln w="25400">
          <a:noFill/>
        </a:ln>
      </c:spPr>
    </c:plotArea>
    <c:legend>
      <c:legendPos val="r"/>
      <c:layout>
        <c:manualLayout>
          <c:xMode val="edge"/>
          <c:yMode val="edge"/>
          <c:x val="0.20550370339833174"/>
          <c:y val="0.86669440394024821"/>
          <c:w val="0.70551895672726772"/>
          <c:h val="7.4076407115777232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hoặc bãi bỏ</a:t>
            </a:r>
            <a:endParaRPr lang="vi-VN" sz="1400" b="1">
              <a:latin typeface="+mj-lt"/>
            </a:endParaRPr>
          </a:p>
        </c:rich>
      </c:tx>
      <c:layout>
        <c:manualLayout>
          <c:xMode val="edge"/>
          <c:yMode val="edge"/>
          <c:x val="0.12581641020362649"/>
          <c:y val="6.0525875125824323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'1.013274 - Sd lòng đg vỉa hè-31'!$L$83:$L$84</c:f>
              <c:strCache>
                <c:ptCount val="2"/>
                <c:pt idx="0">
                  <c:v>64.1%</c:v>
                </c:pt>
                <c:pt idx="1">
                  <c:v>35.9%</c:v>
                </c:pt>
              </c:strCache>
            </c:strRef>
          </c:tx>
          <c:spPr>
            <a:solidFill>
              <a:srgbClr val="C00000"/>
            </a:solidFill>
            <a:ln w="12700">
              <a:solidFill>
                <a:srgbClr val="000000"/>
              </a:solidFill>
              <a:prstDash val="solid"/>
            </a:ln>
          </c:spPr>
          <c:explosion val="21"/>
          <c:dPt>
            <c:idx val="0"/>
            <c:bubble3D val="0"/>
            <c:spPr>
              <a:solidFill>
                <a:srgbClr val="00B050"/>
              </a:solidFill>
            </c:spPr>
            <c:extLst>
              <c:ext xmlns:c16="http://schemas.microsoft.com/office/drawing/2014/chart" uri="{C3380CC4-5D6E-409C-BE32-E72D297353CC}">
                <c16:uniqueId val="{00000001-83EB-4343-B031-2A5AE1F10F46}"/>
              </c:ext>
            </c:extLst>
          </c:dPt>
          <c:dPt>
            <c:idx val="1"/>
            <c:bubble3D val="0"/>
            <c:extLst>
              <c:ext xmlns:c16="http://schemas.microsoft.com/office/drawing/2014/chart" uri="{C3380CC4-5D6E-409C-BE32-E72D297353CC}">
                <c16:uniqueId val="{00000002-83EB-4343-B031-2A5AE1F10F46}"/>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'1.013274 - Sd lòng đg vỉa hè-31'!$L$83:$L$84</c:f>
              <c:numCache>
                <c:formatCode>0.0%</c:formatCode>
                <c:ptCount val="2"/>
                <c:pt idx="0">
                  <c:v>0.64084914097510459</c:v>
                </c:pt>
                <c:pt idx="1">
                  <c:v>0.35915085902489541</c:v>
                </c:pt>
              </c:numCache>
            </c:numRef>
          </c:val>
          <c:extLst>
            <c:ext xmlns:c16="http://schemas.microsoft.com/office/drawing/2014/chart" uri="{C3380CC4-5D6E-409C-BE32-E72D297353CC}">
              <c16:uniqueId val="{00000003-83EB-4343-B031-2A5AE1F10F4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hoặc dự kiến ban hành mới và dự kiến sửa đổi, bổ sung hoặc</a:t>
            </a:r>
            <a:r>
              <a:rPr lang="en-US" sz="1400" b="1" baseline="0"/>
              <a:t> bãi bỏ</a:t>
            </a:r>
            <a:endParaRPr lang="en-US" sz="1400" b="1"/>
          </a:p>
        </c:rich>
      </c:tx>
      <c:layout>
        <c:manualLayout>
          <c:xMode val="edge"/>
          <c:yMode val="edge"/>
          <c:x val="0.14168624864300342"/>
          <c:y val="1.5446032208936844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81BD-4355-82E3-C91241CD313E}"/>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'1.001692 - Cấp CC'!$K$29</c:f>
              <c:numCache>
                <c:formatCode>#,##0</c:formatCode>
                <c:ptCount val="1"/>
                <c:pt idx="0">
                  <c:v>1107280</c:v>
                </c:pt>
              </c:numCache>
            </c:numRef>
          </c:val>
          <c:extLst>
            <c:ext xmlns:c16="http://schemas.microsoft.com/office/drawing/2014/chart" uri="{C3380CC4-5D6E-409C-BE32-E72D297353CC}">
              <c16:uniqueId val="{00000002-81BD-4355-82E3-C91241CD313E}"/>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81BD-4355-82E3-C91241CD313E}"/>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'1.001692 - Cấp CC'!$K$50</c:f>
              <c:numCache>
                <c:formatCode>#,##0</c:formatCode>
                <c:ptCount val="1"/>
                <c:pt idx="0">
                  <c:v>688568</c:v>
                </c:pt>
              </c:numCache>
            </c:numRef>
          </c:val>
          <c:extLst>
            <c:ext xmlns:c16="http://schemas.microsoft.com/office/drawing/2014/chart" uri="{C3380CC4-5D6E-409C-BE32-E72D297353CC}">
              <c16:uniqueId val="{00000005-81BD-4355-82E3-C91241CD313E}"/>
            </c:ext>
          </c:extLst>
        </c:ser>
        <c:dLbls>
          <c:showLegendKey val="0"/>
          <c:showVal val="0"/>
          <c:showCatName val="0"/>
          <c:showSerName val="0"/>
          <c:showPercent val="0"/>
          <c:showBubbleSize val="0"/>
        </c:dLbls>
        <c:gapWidth val="150"/>
        <c:axId val="102439936"/>
        <c:axId val="102445824"/>
      </c:barChart>
      <c:catAx>
        <c:axId val="102439936"/>
        <c:scaling>
          <c:orientation val="minMax"/>
        </c:scaling>
        <c:delete val="1"/>
        <c:axPos val="b"/>
        <c:majorTickMark val="out"/>
        <c:minorTickMark val="none"/>
        <c:tickLblPos val="nextTo"/>
        <c:crossAx val="102445824"/>
        <c:crosses val="autoZero"/>
        <c:auto val="1"/>
        <c:lblAlgn val="ctr"/>
        <c:lblOffset val="100"/>
        <c:noMultiLvlLbl val="0"/>
      </c:catAx>
      <c:valAx>
        <c:axId val="102445824"/>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02439936"/>
        <c:crosses val="autoZero"/>
        <c:crossBetween val="between"/>
      </c:valAx>
      <c:spPr>
        <a:noFill/>
        <a:ln w="25400">
          <a:noFill/>
        </a:ln>
      </c:spPr>
    </c:plotArea>
    <c:legend>
      <c:legendPos val="r"/>
      <c:layout>
        <c:manualLayout>
          <c:xMode val="edge"/>
          <c:yMode val="edge"/>
          <c:x val="0.20550370339833174"/>
          <c:y val="0.86669440394024821"/>
          <c:w val="0.70551895672726772"/>
          <c:h val="7.4076407115777232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hoặc bãi bỏ</a:t>
            </a:r>
            <a:endParaRPr lang="vi-VN" sz="1400" b="1">
              <a:latin typeface="+mj-lt"/>
            </a:endParaRPr>
          </a:p>
        </c:rich>
      </c:tx>
      <c:layout>
        <c:manualLayout>
          <c:xMode val="edge"/>
          <c:yMode val="edge"/>
          <c:x val="0.12581641020362649"/>
          <c:y val="6.0525875125824323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'1.0001717-Cấp lại TTV'!$L$91:$L$92</c:f>
              <c:strCache>
                <c:ptCount val="2"/>
                <c:pt idx="0">
                  <c:v>8.3%</c:v>
                </c:pt>
                <c:pt idx="1">
                  <c:v>91.7%</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536B-4C94-B647-07D627EC44E2}"/>
              </c:ext>
            </c:extLst>
          </c:dPt>
          <c:dPt>
            <c:idx val="1"/>
            <c:bubble3D val="0"/>
            <c:extLst>
              <c:ext xmlns:c16="http://schemas.microsoft.com/office/drawing/2014/chart" uri="{C3380CC4-5D6E-409C-BE32-E72D297353CC}">
                <c16:uniqueId val="{00000002-536B-4C94-B647-07D627EC44E2}"/>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'1.0001717-Cấp lại TTV'!$L$91:$L$92</c:f>
              <c:numCache>
                <c:formatCode>0.0%</c:formatCode>
                <c:ptCount val="2"/>
                <c:pt idx="0">
                  <c:v>8.3333333333333329E-2</c:v>
                </c:pt>
                <c:pt idx="1">
                  <c:v>0.91666666666666663</c:v>
                </c:pt>
              </c:numCache>
            </c:numRef>
          </c:val>
          <c:extLst>
            <c:ext xmlns:c16="http://schemas.microsoft.com/office/drawing/2014/chart" uri="{C3380CC4-5D6E-409C-BE32-E72D297353CC}">
              <c16:uniqueId val="{00000003-536B-4C94-B647-07D627EC44E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hoặc bãi bỏ</a:t>
            </a:r>
            <a:endParaRPr lang="vi-VN" sz="1400" b="1">
              <a:latin typeface="+mj-lt"/>
            </a:endParaRPr>
          </a:p>
        </c:rich>
      </c:tx>
      <c:layout>
        <c:manualLayout>
          <c:xMode val="edge"/>
          <c:yMode val="edge"/>
          <c:x val="0.12581641020362649"/>
          <c:y val="6.0525875125824323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'1.001692 - Cấp CC'!$L$85:$L$86</c:f>
              <c:strCache>
                <c:ptCount val="2"/>
                <c:pt idx="0">
                  <c:v>37.8%</c:v>
                </c:pt>
                <c:pt idx="1">
                  <c:v>62.2%</c:v>
                </c:pt>
              </c:strCache>
            </c:strRef>
          </c:tx>
          <c:spPr>
            <a:solidFill>
              <a:srgbClr val="C00000"/>
            </a:solidFill>
            <a:ln w="12700">
              <a:solidFill>
                <a:srgbClr val="000000"/>
              </a:solidFill>
              <a:prstDash val="solid"/>
            </a:ln>
          </c:spPr>
          <c:explosion val="21"/>
          <c:dPt>
            <c:idx val="0"/>
            <c:bubble3D val="0"/>
            <c:spPr>
              <a:solidFill>
                <a:srgbClr val="00B050"/>
              </a:solidFill>
            </c:spPr>
            <c:extLst>
              <c:ext xmlns:c16="http://schemas.microsoft.com/office/drawing/2014/chart" uri="{C3380CC4-5D6E-409C-BE32-E72D297353CC}">
                <c16:uniqueId val="{00000001-1F9B-4F2F-9B10-036F2155B0E5}"/>
              </c:ext>
            </c:extLst>
          </c:dPt>
          <c:dPt>
            <c:idx val="1"/>
            <c:bubble3D val="0"/>
            <c:extLst>
              <c:ext xmlns:c16="http://schemas.microsoft.com/office/drawing/2014/chart" uri="{C3380CC4-5D6E-409C-BE32-E72D297353CC}">
                <c16:uniqueId val="{00000002-1F9B-4F2F-9B10-036F2155B0E5}"/>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'1.001692 - Cấp CC'!$L$85:$L$86</c:f>
              <c:numCache>
                <c:formatCode>0.0%</c:formatCode>
                <c:ptCount val="2"/>
                <c:pt idx="0">
                  <c:v>0.37814464272812659</c:v>
                </c:pt>
                <c:pt idx="1">
                  <c:v>0.62185535727187347</c:v>
                </c:pt>
              </c:numCache>
            </c:numRef>
          </c:val>
          <c:extLst>
            <c:ext xmlns:c16="http://schemas.microsoft.com/office/drawing/2014/chart" uri="{C3380CC4-5D6E-409C-BE32-E72D297353CC}">
              <c16:uniqueId val="{00000003-1F9B-4F2F-9B10-036F2155B0E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hoặc dự kiến ban hành mới và dự kiến sửa đổi, bổ sung hoặc</a:t>
            </a:r>
            <a:r>
              <a:rPr lang="en-US" sz="1400" b="1" baseline="0"/>
              <a:t> bãi bỏ</a:t>
            </a:r>
            <a:endParaRPr lang="en-US" sz="1400" b="1"/>
          </a:p>
        </c:rich>
      </c:tx>
      <c:layout>
        <c:manualLayout>
          <c:xMode val="edge"/>
          <c:yMode val="edge"/>
          <c:x val="0.14168624864300342"/>
          <c:y val="1.5446032208936844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362E-4223-B1A3-D612EAB6D19E}"/>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'1.001725 - Cấp đổi CC'!$K$28</c:f>
              <c:numCache>
                <c:formatCode>#,##0</c:formatCode>
                <c:ptCount val="1"/>
                <c:pt idx="0">
                  <c:v>31890905</c:v>
                </c:pt>
              </c:numCache>
            </c:numRef>
          </c:val>
          <c:extLst>
            <c:ext xmlns:c16="http://schemas.microsoft.com/office/drawing/2014/chart" uri="{C3380CC4-5D6E-409C-BE32-E72D297353CC}">
              <c16:uniqueId val="{00000002-362E-4223-B1A3-D612EAB6D19E}"/>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362E-4223-B1A3-D612EAB6D19E}"/>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'1.001725 - Cấp đổi CC'!$K$48</c:f>
              <c:numCache>
                <c:formatCode>#,##0</c:formatCode>
                <c:ptCount val="1"/>
                <c:pt idx="0">
                  <c:v>21010955</c:v>
                </c:pt>
              </c:numCache>
            </c:numRef>
          </c:val>
          <c:extLst>
            <c:ext xmlns:c16="http://schemas.microsoft.com/office/drawing/2014/chart" uri="{C3380CC4-5D6E-409C-BE32-E72D297353CC}">
              <c16:uniqueId val="{00000005-362E-4223-B1A3-D612EAB6D19E}"/>
            </c:ext>
          </c:extLst>
        </c:ser>
        <c:dLbls>
          <c:showLegendKey val="0"/>
          <c:showVal val="0"/>
          <c:showCatName val="0"/>
          <c:showSerName val="0"/>
          <c:showPercent val="0"/>
          <c:showBubbleSize val="0"/>
        </c:dLbls>
        <c:gapWidth val="150"/>
        <c:axId val="102602624"/>
        <c:axId val="102604160"/>
      </c:barChart>
      <c:catAx>
        <c:axId val="102602624"/>
        <c:scaling>
          <c:orientation val="minMax"/>
        </c:scaling>
        <c:delete val="1"/>
        <c:axPos val="b"/>
        <c:majorTickMark val="out"/>
        <c:minorTickMark val="none"/>
        <c:tickLblPos val="nextTo"/>
        <c:crossAx val="102604160"/>
        <c:crosses val="autoZero"/>
        <c:auto val="1"/>
        <c:lblAlgn val="ctr"/>
        <c:lblOffset val="100"/>
        <c:noMultiLvlLbl val="0"/>
      </c:catAx>
      <c:valAx>
        <c:axId val="102604160"/>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02602624"/>
        <c:crosses val="autoZero"/>
        <c:crossBetween val="between"/>
      </c:valAx>
      <c:spPr>
        <a:noFill/>
        <a:ln w="25400">
          <a:noFill/>
        </a:ln>
      </c:spPr>
    </c:plotArea>
    <c:legend>
      <c:legendPos val="r"/>
      <c:layout>
        <c:manualLayout>
          <c:xMode val="edge"/>
          <c:yMode val="edge"/>
          <c:x val="0.20550370339833174"/>
          <c:y val="0.86669440394024821"/>
          <c:w val="0.70551895672726772"/>
          <c:h val="7.4076407115777232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hoặc bãi bỏ</a:t>
            </a:r>
            <a:endParaRPr lang="vi-VN" sz="1400" b="1">
              <a:latin typeface="+mj-lt"/>
            </a:endParaRPr>
          </a:p>
        </c:rich>
      </c:tx>
      <c:layout>
        <c:manualLayout>
          <c:xMode val="edge"/>
          <c:yMode val="edge"/>
          <c:x val="0.12581641020362649"/>
          <c:y val="6.0525875125824323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'1.001725 - Cấp đổi CC'!$L$83:$L$84</c:f>
              <c:strCache>
                <c:ptCount val="2"/>
                <c:pt idx="0">
                  <c:v>34.1%</c:v>
                </c:pt>
                <c:pt idx="1">
                  <c:v>65.9%</c:v>
                </c:pt>
              </c:strCache>
            </c:strRef>
          </c:tx>
          <c:spPr>
            <a:solidFill>
              <a:srgbClr val="C00000"/>
            </a:solidFill>
            <a:ln w="12700">
              <a:solidFill>
                <a:srgbClr val="000000"/>
              </a:solidFill>
              <a:prstDash val="solid"/>
            </a:ln>
          </c:spPr>
          <c:explosion val="21"/>
          <c:dPt>
            <c:idx val="0"/>
            <c:bubble3D val="0"/>
            <c:spPr>
              <a:solidFill>
                <a:srgbClr val="00B050"/>
              </a:solidFill>
            </c:spPr>
            <c:extLst>
              <c:ext xmlns:c16="http://schemas.microsoft.com/office/drawing/2014/chart" uri="{C3380CC4-5D6E-409C-BE32-E72D297353CC}">
                <c16:uniqueId val="{00000001-A05F-4B77-8072-DE7A7F5B9FBA}"/>
              </c:ext>
            </c:extLst>
          </c:dPt>
          <c:dPt>
            <c:idx val="1"/>
            <c:bubble3D val="0"/>
            <c:extLst>
              <c:ext xmlns:c16="http://schemas.microsoft.com/office/drawing/2014/chart" uri="{C3380CC4-5D6E-409C-BE32-E72D297353CC}">
                <c16:uniqueId val="{00000002-A05F-4B77-8072-DE7A7F5B9FBA}"/>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'1.001725 - Cấp đổi CC'!$L$83:$L$84</c:f>
              <c:numCache>
                <c:formatCode>0.0%</c:formatCode>
                <c:ptCount val="2"/>
                <c:pt idx="0">
                  <c:v>0.34116153179096048</c:v>
                </c:pt>
                <c:pt idx="1">
                  <c:v>0.65883846820903957</c:v>
                </c:pt>
              </c:numCache>
            </c:numRef>
          </c:val>
          <c:extLst>
            <c:ext xmlns:c16="http://schemas.microsoft.com/office/drawing/2014/chart" uri="{C3380CC4-5D6E-409C-BE32-E72D297353CC}">
              <c16:uniqueId val="{00000003-A05F-4B77-8072-DE7A7F5B9FB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hoặc dự kiến ban hành mới và dự kiến sửa đổi, bổ sung hoặc</a:t>
            </a:r>
            <a:r>
              <a:rPr lang="en-US" sz="1400" b="1" baseline="0"/>
              <a:t> bãi bỏ</a:t>
            </a:r>
            <a:endParaRPr lang="en-US" sz="1400" b="1"/>
          </a:p>
        </c:rich>
      </c:tx>
      <c:layout>
        <c:manualLayout>
          <c:xMode val="edge"/>
          <c:yMode val="edge"/>
          <c:x val="0.14168624864300342"/>
          <c:y val="1.5446032208936844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F02D-4629-9D40-3F350DADAEF1}"/>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'1.001717 - Cấp lại CC-Hủy b (2)'!$K$28</c:f>
              <c:numCache>
                <c:formatCode>#,##0</c:formatCode>
                <c:ptCount val="1"/>
                <c:pt idx="0">
                  <c:v>650854</c:v>
                </c:pt>
              </c:numCache>
            </c:numRef>
          </c:val>
          <c:extLst>
            <c:ext xmlns:c16="http://schemas.microsoft.com/office/drawing/2014/chart" uri="{C3380CC4-5D6E-409C-BE32-E72D297353CC}">
              <c16:uniqueId val="{00000002-F02D-4629-9D40-3F350DADAEF1}"/>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F02D-4629-9D40-3F350DADAEF1}"/>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'1.001717 - Cấp lại CC-Hủy b (2)'!$K$48</c:f>
              <c:numCache>
                <c:formatCode>#,##0</c:formatCode>
                <c:ptCount val="1"/>
                <c:pt idx="0">
                  <c:v>0</c:v>
                </c:pt>
              </c:numCache>
            </c:numRef>
          </c:val>
          <c:extLst>
            <c:ext xmlns:c16="http://schemas.microsoft.com/office/drawing/2014/chart" uri="{C3380CC4-5D6E-409C-BE32-E72D297353CC}">
              <c16:uniqueId val="{00000005-F02D-4629-9D40-3F350DADAEF1}"/>
            </c:ext>
          </c:extLst>
        </c:ser>
        <c:dLbls>
          <c:showLegendKey val="0"/>
          <c:showVal val="0"/>
          <c:showCatName val="0"/>
          <c:showSerName val="0"/>
          <c:showPercent val="0"/>
          <c:showBubbleSize val="0"/>
        </c:dLbls>
        <c:gapWidth val="150"/>
        <c:axId val="114742016"/>
        <c:axId val="114743552"/>
      </c:barChart>
      <c:catAx>
        <c:axId val="114742016"/>
        <c:scaling>
          <c:orientation val="minMax"/>
        </c:scaling>
        <c:delete val="1"/>
        <c:axPos val="b"/>
        <c:majorTickMark val="out"/>
        <c:minorTickMark val="none"/>
        <c:tickLblPos val="nextTo"/>
        <c:crossAx val="114743552"/>
        <c:crosses val="autoZero"/>
        <c:auto val="1"/>
        <c:lblAlgn val="ctr"/>
        <c:lblOffset val="100"/>
        <c:noMultiLvlLbl val="0"/>
      </c:catAx>
      <c:valAx>
        <c:axId val="114743552"/>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14742016"/>
        <c:crosses val="autoZero"/>
        <c:crossBetween val="between"/>
      </c:valAx>
      <c:spPr>
        <a:noFill/>
        <a:ln w="25400">
          <a:noFill/>
        </a:ln>
      </c:spPr>
    </c:plotArea>
    <c:legend>
      <c:legendPos val="r"/>
      <c:layout>
        <c:manualLayout>
          <c:xMode val="edge"/>
          <c:yMode val="edge"/>
          <c:x val="0.20550370339833174"/>
          <c:y val="0.86669440394024821"/>
          <c:w val="0.70551895672726772"/>
          <c:h val="7.4076407115777232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hoặc bãi bỏ</a:t>
            </a:r>
            <a:endParaRPr lang="vi-VN" sz="1400" b="1">
              <a:latin typeface="+mj-lt"/>
            </a:endParaRPr>
          </a:p>
        </c:rich>
      </c:tx>
      <c:layout>
        <c:manualLayout>
          <c:xMode val="edge"/>
          <c:yMode val="edge"/>
          <c:x val="0.12581641020362649"/>
          <c:y val="6.0525875125824323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'1.001717 - Cấp lại CC-Hủy b (2)'!$L$83:$L$84</c:f>
              <c:strCache>
                <c:ptCount val="2"/>
                <c:pt idx="0">
                  <c:v>100.0%</c:v>
                </c:pt>
                <c:pt idx="1">
                  <c:v>0.0%</c:v>
                </c:pt>
              </c:strCache>
            </c:strRef>
          </c:tx>
          <c:spPr>
            <a:solidFill>
              <a:srgbClr val="C00000"/>
            </a:solidFill>
            <a:ln w="12700">
              <a:solidFill>
                <a:srgbClr val="000000"/>
              </a:solidFill>
              <a:prstDash val="solid"/>
            </a:ln>
          </c:spPr>
          <c:explosion val="21"/>
          <c:dPt>
            <c:idx val="0"/>
            <c:bubble3D val="0"/>
            <c:spPr>
              <a:solidFill>
                <a:srgbClr val="00B050"/>
              </a:solidFill>
            </c:spPr>
            <c:extLst>
              <c:ext xmlns:c16="http://schemas.microsoft.com/office/drawing/2014/chart" uri="{C3380CC4-5D6E-409C-BE32-E72D297353CC}">
                <c16:uniqueId val="{00000001-6559-4A9D-860A-6E0C2AD1BB99}"/>
              </c:ext>
            </c:extLst>
          </c:dPt>
          <c:dPt>
            <c:idx val="1"/>
            <c:bubble3D val="0"/>
            <c:extLst>
              <c:ext xmlns:c16="http://schemas.microsoft.com/office/drawing/2014/chart" uri="{C3380CC4-5D6E-409C-BE32-E72D297353CC}">
                <c16:uniqueId val="{00000002-6559-4A9D-860A-6E0C2AD1BB99}"/>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'1.001717 - Cấp lại CC-Hủy b (2)'!$L$83:$L$84</c:f>
              <c:numCache>
                <c:formatCode>0.0%</c:formatCode>
                <c:ptCount val="2"/>
                <c:pt idx="0">
                  <c:v>1</c:v>
                </c:pt>
                <c:pt idx="1">
                  <c:v>0</c:v>
                </c:pt>
              </c:numCache>
            </c:numRef>
          </c:val>
          <c:extLst>
            <c:ext xmlns:c16="http://schemas.microsoft.com/office/drawing/2014/chart" uri="{C3380CC4-5D6E-409C-BE32-E72D297353CC}">
              <c16:uniqueId val="{00000003-6559-4A9D-860A-6E0C2AD1BB9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hoặc dự kiến ban hành mới và dự kiến sửa đổi, bổ sung hoặc</a:t>
            </a:r>
            <a:r>
              <a:rPr lang="en-US" sz="1400" b="1" baseline="0"/>
              <a:t> bãi bỏ</a:t>
            </a:r>
            <a:endParaRPr lang="en-US" sz="1400" b="1"/>
          </a:p>
        </c:rich>
      </c:tx>
      <c:layout>
        <c:manualLayout>
          <c:xMode val="edge"/>
          <c:yMode val="edge"/>
          <c:x val="0.14168624864300342"/>
          <c:y val="1.5446032208936844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9D8E-4AF2-B497-AA2DF0190B91}"/>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'1.001666 - Chấp thuận CSĐT'!$K$30</c:f>
              <c:numCache>
                <c:formatCode>#,##0</c:formatCode>
                <c:ptCount val="1"/>
                <c:pt idx="0">
                  <c:v>1126637</c:v>
                </c:pt>
              </c:numCache>
            </c:numRef>
          </c:val>
          <c:extLst>
            <c:ext xmlns:c16="http://schemas.microsoft.com/office/drawing/2014/chart" uri="{C3380CC4-5D6E-409C-BE32-E72D297353CC}">
              <c16:uniqueId val="{00000002-9D8E-4AF2-B497-AA2DF0190B91}"/>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9D8E-4AF2-B497-AA2DF0190B91}"/>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'1.001666 - Chấp thuận CSĐT'!$K$52</c:f>
              <c:numCache>
                <c:formatCode>#,##0</c:formatCode>
                <c:ptCount val="1"/>
                <c:pt idx="0">
                  <c:v>618568</c:v>
                </c:pt>
              </c:numCache>
            </c:numRef>
          </c:val>
          <c:extLst>
            <c:ext xmlns:c16="http://schemas.microsoft.com/office/drawing/2014/chart" uri="{C3380CC4-5D6E-409C-BE32-E72D297353CC}">
              <c16:uniqueId val="{00000005-9D8E-4AF2-B497-AA2DF0190B91}"/>
            </c:ext>
          </c:extLst>
        </c:ser>
        <c:dLbls>
          <c:showLegendKey val="0"/>
          <c:showVal val="0"/>
          <c:showCatName val="0"/>
          <c:showSerName val="0"/>
          <c:showPercent val="0"/>
          <c:showBubbleSize val="0"/>
        </c:dLbls>
        <c:gapWidth val="150"/>
        <c:axId val="114916736"/>
        <c:axId val="114922624"/>
      </c:barChart>
      <c:catAx>
        <c:axId val="114916736"/>
        <c:scaling>
          <c:orientation val="minMax"/>
        </c:scaling>
        <c:delete val="1"/>
        <c:axPos val="b"/>
        <c:majorTickMark val="out"/>
        <c:minorTickMark val="none"/>
        <c:tickLblPos val="nextTo"/>
        <c:crossAx val="114922624"/>
        <c:crosses val="autoZero"/>
        <c:auto val="1"/>
        <c:lblAlgn val="ctr"/>
        <c:lblOffset val="100"/>
        <c:noMultiLvlLbl val="0"/>
      </c:catAx>
      <c:valAx>
        <c:axId val="114922624"/>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14916736"/>
        <c:crosses val="autoZero"/>
        <c:crossBetween val="between"/>
      </c:valAx>
      <c:spPr>
        <a:noFill/>
        <a:ln w="25400">
          <a:noFill/>
        </a:ln>
      </c:spPr>
    </c:plotArea>
    <c:legend>
      <c:legendPos val="r"/>
      <c:layout>
        <c:manualLayout>
          <c:xMode val="edge"/>
          <c:yMode val="edge"/>
          <c:x val="0.20550366697583547"/>
          <c:y val="0.86009819365434026"/>
          <c:w val="0.70551895672726772"/>
          <c:h val="7.4076407115777232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hoặc bãi bỏ</a:t>
            </a:r>
            <a:endParaRPr lang="vi-VN" sz="1400" b="1">
              <a:latin typeface="+mj-lt"/>
            </a:endParaRPr>
          </a:p>
        </c:rich>
      </c:tx>
      <c:layout>
        <c:manualLayout>
          <c:xMode val="edge"/>
          <c:yMode val="edge"/>
          <c:x val="0.12930357866805275"/>
          <c:y val="6.0525830968772697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'1.001666 - Chấp thuận CSĐT'!$L$85:$L$86</c:f>
              <c:strCache>
                <c:ptCount val="2"/>
                <c:pt idx="0">
                  <c:v>45.1%</c:v>
                </c:pt>
                <c:pt idx="1">
                  <c:v>54.9%</c:v>
                </c:pt>
              </c:strCache>
            </c:strRef>
          </c:tx>
          <c:spPr>
            <a:solidFill>
              <a:srgbClr val="C00000"/>
            </a:solidFill>
            <a:ln w="12700">
              <a:solidFill>
                <a:srgbClr val="000000"/>
              </a:solidFill>
              <a:prstDash val="solid"/>
            </a:ln>
          </c:spPr>
          <c:explosion val="21"/>
          <c:dPt>
            <c:idx val="0"/>
            <c:bubble3D val="0"/>
            <c:spPr>
              <a:solidFill>
                <a:srgbClr val="00B050"/>
              </a:solidFill>
            </c:spPr>
            <c:extLst>
              <c:ext xmlns:c16="http://schemas.microsoft.com/office/drawing/2014/chart" uri="{C3380CC4-5D6E-409C-BE32-E72D297353CC}">
                <c16:uniqueId val="{00000001-546C-4E7E-8BB3-A3BFCEFC8BE9}"/>
              </c:ext>
            </c:extLst>
          </c:dPt>
          <c:dPt>
            <c:idx val="1"/>
            <c:bubble3D val="0"/>
            <c:extLst>
              <c:ext xmlns:c16="http://schemas.microsoft.com/office/drawing/2014/chart" uri="{C3380CC4-5D6E-409C-BE32-E72D297353CC}">
                <c16:uniqueId val="{00000002-546C-4E7E-8BB3-A3BFCEFC8BE9}"/>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'1.001666 - Chấp thuận CSĐT'!$L$85:$L$86</c:f>
              <c:numCache>
                <c:formatCode>0.0%</c:formatCode>
                <c:ptCount val="2"/>
                <c:pt idx="0">
                  <c:v>0.45096069097677421</c:v>
                </c:pt>
                <c:pt idx="1">
                  <c:v>0.54903930902322573</c:v>
                </c:pt>
              </c:numCache>
            </c:numRef>
          </c:val>
          <c:extLst>
            <c:ext xmlns:c16="http://schemas.microsoft.com/office/drawing/2014/chart" uri="{C3380CC4-5D6E-409C-BE32-E72D297353CC}">
              <c16:uniqueId val="{00000003-546C-4E7E-8BB3-A3BFCEFC8BE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hoặc dự kiến ban hành mới và dự kiến sửa đổi, bổ sung hoặc</a:t>
            </a:r>
            <a:r>
              <a:rPr lang="en-US" sz="1400" b="1" baseline="0"/>
              <a:t> bãi bỏ</a:t>
            </a:r>
            <a:endParaRPr lang="en-US" sz="1400" b="1"/>
          </a:p>
        </c:rich>
      </c:tx>
      <c:layout>
        <c:manualLayout>
          <c:xMode val="edge"/>
          <c:yMode val="edge"/>
          <c:x val="0.14168624864300342"/>
          <c:y val="1.5446032208936844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33B1-48D0-B68A-1617C6F26B64}"/>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'1.001666 - Chấp thuận CSĐT'!$K$30</c:f>
              <c:numCache>
                <c:formatCode>#,##0</c:formatCode>
                <c:ptCount val="1"/>
                <c:pt idx="0">
                  <c:v>1126637</c:v>
                </c:pt>
              </c:numCache>
            </c:numRef>
          </c:val>
          <c:extLst>
            <c:ext xmlns:c16="http://schemas.microsoft.com/office/drawing/2014/chart" uri="{C3380CC4-5D6E-409C-BE32-E72D297353CC}">
              <c16:uniqueId val="{00000002-33B1-48D0-B68A-1617C6F26B64}"/>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33B1-48D0-B68A-1617C6F26B6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'1.001666 - Chấp thuận CSĐT'!$K$52</c:f>
              <c:numCache>
                <c:formatCode>#,##0</c:formatCode>
                <c:ptCount val="1"/>
                <c:pt idx="0">
                  <c:v>618568</c:v>
                </c:pt>
              </c:numCache>
            </c:numRef>
          </c:val>
          <c:extLst>
            <c:ext xmlns:c16="http://schemas.microsoft.com/office/drawing/2014/chart" uri="{C3380CC4-5D6E-409C-BE32-E72D297353CC}">
              <c16:uniqueId val="{00000005-33B1-48D0-B68A-1617C6F26B64}"/>
            </c:ext>
          </c:extLst>
        </c:ser>
        <c:dLbls>
          <c:showLegendKey val="0"/>
          <c:showVal val="0"/>
          <c:showCatName val="0"/>
          <c:showSerName val="0"/>
          <c:showPercent val="0"/>
          <c:showBubbleSize val="0"/>
        </c:dLbls>
        <c:gapWidth val="150"/>
        <c:axId val="114916736"/>
        <c:axId val="114922624"/>
      </c:barChart>
      <c:catAx>
        <c:axId val="114916736"/>
        <c:scaling>
          <c:orientation val="minMax"/>
        </c:scaling>
        <c:delete val="1"/>
        <c:axPos val="b"/>
        <c:majorTickMark val="out"/>
        <c:minorTickMark val="none"/>
        <c:tickLblPos val="nextTo"/>
        <c:crossAx val="114922624"/>
        <c:crosses val="autoZero"/>
        <c:auto val="1"/>
        <c:lblAlgn val="ctr"/>
        <c:lblOffset val="100"/>
        <c:noMultiLvlLbl val="0"/>
      </c:catAx>
      <c:valAx>
        <c:axId val="114922624"/>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14916736"/>
        <c:crosses val="autoZero"/>
        <c:crossBetween val="between"/>
      </c:valAx>
      <c:spPr>
        <a:noFill/>
        <a:ln w="25400">
          <a:noFill/>
        </a:ln>
      </c:spPr>
    </c:plotArea>
    <c:legend>
      <c:legendPos val="r"/>
      <c:layout>
        <c:manualLayout>
          <c:xMode val="edge"/>
          <c:yMode val="edge"/>
          <c:x val="0.20550366697583547"/>
          <c:y val="0.86009819365434026"/>
          <c:w val="0.70551895672726772"/>
          <c:h val="7.4076407115777232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hoặc bãi bỏ</a:t>
            </a:r>
            <a:endParaRPr lang="vi-VN" sz="1400" b="1">
              <a:latin typeface="+mj-lt"/>
            </a:endParaRPr>
          </a:p>
        </c:rich>
      </c:tx>
      <c:layout>
        <c:manualLayout>
          <c:xMode val="edge"/>
          <c:yMode val="edge"/>
          <c:x val="0.12930357866805275"/>
          <c:y val="6.0525830968772697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'1.001666 - Chấp thuận CSĐT'!$L$85:$L$86</c:f>
              <c:strCache>
                <c:ptCount val="2"/>
                <c:pt idx="0">
                  <c:v>45.1%</c:v>
                </c:pt>
                <c:pt idx="1">
                  <c:v>54.9%</c:v>
                </c:pt>
              </c:strCache>
            </c:strRef>
          </c:tx>
          <c:spPr>
            <a:solidFill>
              <a:srgbClr val="C00000"/>
            </a:solidFill>
            <a:ln w="12700">
              <a:solidFill>
                <a:srgbClr val="000000"/>
              </a:solidFill>
              <a:prstDash val="solid"/>
            </a:ln>
          </c:spPr>
          <c:explosion val="21"/>
          <c:dPt>
            <c:idx val="0"/>
            <c:bubble3D val="0"/>
            <c:spPr>
              <a:solidFill>
                <a:srgbClr val="00B050"/>
              </a:solidFill>
            </c:spPr>
            <c:extLst>
              <c:ext xmlns:c16="http://schemas.microsoft.com/office/drawing/2014/chart" uri="{C3380CC4-5D6E-409C-BE32-E72D297353CC}">
                <c16:uniqueId val="{00000001-5E26-435D-BD59-1A9C10B88325}"/>
              </c:ext>
            </c:extLst>
          </c:dPt>
          <c:dPt>
            <c:idx val="1"/>
            <c:bubble3D val="0"/>
            <c:extLst>
              <c:ext xmlns:c16="http://schemas.microsoft.com/office/drawing/2014/chart" uri="{C3380CC4-5D6E-409C-BE32-E72D297353CC}">
                <c16:uniqueId val="{00000002-5E26-435D-BD59-1A9C10B88325}"/>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'1.001666 - Chấp thuận CSĐT'!$L$85:$L$86</c:f>
              <c:numCache>
                <c:formatCode>0.0%</c:formatCode>
                <c:ptCount val="2"/>
                <c:pt idx="0">
                  <c:v>0.45096069097677421</c:v>
                </c:pt>
                <c:pt idx="1">
                  <c:v>0.54903930902322573</c:v>
                </c:pt>
              </c:numCache>
            </c:numRef>
          </c:val>
          <c:extLst>
            <c:ext xmlns:c16="http://schemas.microsoft.com/office/drawing/2014/chart" uri="{C3380CC4-5D6E-409C-BE32-E72D297353CC}">
              <c16:uniqueId val="{00000003-5E26-435D-BD59-1A9C10B8832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hoặc dự kiến ban hành mới và dự kiến sửa đổi, bổ sung hoặc</a:t>
            </a:r>
            <a:r>
              <a:rPr lang="en-US" sz="1400" b="1" baseline="0"/>
              <a:t> bãi bỏ</a:t>
            </a:r>
            <a:endParaRPr lang="en-US" sz="1400" b="1"/>
          </a:p>
        </c:rich>
      </c:tx>
      <c:layout>
        <c:manualLayout>
          <c:xMode val="edge"/>
          <c:yMode val="edge"/>
          <c:x val="0.14168624864300342"/>
          <c:y val="1.5446032208936844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1707-4686-B5E5-77465A98216E}"/>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'BM04 - Chấp thuận đồng thời'!$K$29</c:f>
              <c:numCache>
                <c:formatCode>#,##0</c:formatCode>
                <c:ptCount val="1"/>
                <c:pt idx="0">
                  <c:v>3208000</c:v>
                </c:pt>
              </c:numCache>
            </c:numRef>
          </c:val>
          <c:extLst>
            <c:ext xmlns:c16="http://schemas.microsoft.com/office/drawing/2014/chart" uri="{C3380CC4-5D6E-409C-BE32-E72D297353CC}">
              <c16:uniqueId val="{00000002-1707-4686-B5E5-77465A98216E}"/>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1707-4686-B5E5-77465A98216E}"/>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'BM04 - Chấp thuận đồng thời'!$K$52</c:f>
              <c:numCache>
                <c:formatCode>#,##0</c:formatCode>
                <c:ptCount val="1"/>
                <c:pt idx="0">
                  <c:v>2942375</c:v>
                </c:pt>
              </c:numCache>
            </c:numRef>
          </c:val>
          <c:extLst>
            <c:ext xmlns:c16="http://schemas.microsoft.com/office/drawing/2014/chart" uri="{C3380CC4-5D6E-409C-BE32-E72D297353CC}">
              <c16:uniqueId val="{00000005-1707-4686-B5E5-77465A98216E}"/>
            </c:ext>
          </c:extLst>
        </c:ser>
        <c:dLbls>
          <c:showLegendKey val="0"/>
          <c:showVal val="0"/>
          <c:showCatName val="0"/>
          <c:showSerName val="0"/>
          <c:showPercent val="0"/>
          <c:showBubbleSize val="0"/>
        </c:dLbls>
        <c:gapWidth val="150"/>
        <c:axId val="116492544"/>
        <c:axId val="116518912"/>
      </c:barChart>
      <c:catAx>
        <c:axId val="116492544"/>
        <c:scaling>
          <c:orientation val="minMax"/>
        </c:scaling>
        <c:delete val="1"/>
        <c:axPos val="b"/>
        <c:majorTickMark val="out"/>
        <c:minorTickMark val="none"/>
        <c:tickLblPos val="nextTo"/>
        <c:crossAx val="116518912"/>
        <c:crosses val="autoZero"/>
        <c:auto val="1"/>
        <c:lblAlgn val="ctr"/>
        <c:lblOffset val="100"/>
        <c:noMultiLvlLbl val="0"/>
      </c:catAx>
      <c:valAx>
        <c:axId val="116518912"/>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16492544"/>
        <c:crosses val="autoZero"/>
        <c:crossBetween val="between"/>
      </c:valAx>
      <c:spPr>
        <a:noFill/>
        <a:ln w="25400">
          <a:noFill/>
        </a:ln>
      </c:spPr>
    </c:plotArea>
    <c:legend>
      <c:legendPos val="r"/>
      <c:layout>
        <c:manualLayout>
          <c:xMode val="edge"/>
          <c:yMode val="edge"/>
          <c:x val="0.20550370339833174"/>
          <c:y val="0.86669440394024821"/>
          <c:w val="0.70551895672726772"/>
          <c:h val="7.4076407115777232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hoặc dự kiến ban hành mới và dự kiến sửa đổi, bổ sung hoặc</a:t>
            </a:r>
            <a:r>
              <a:rPr lang="en-US" sz="1400" b="1" baseline="0"/>
              <a:t> bãi bỏ</a:t>
            </a:r>
            <a:endParaRPr lang="en-US" sz="1400" b="1"/>
          </a:p>
        </c:rich>
      </c:tx>
      <c:layout>
        <c:manualLayout>
          <c:xMode val="edge"/>
          <c:yMode val="edge"/>
          <c:x val="0.14168624864300342"/>
          <c:y val="1.5446032208936844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1866-4794-90A2-AED7B0F279F7}"/>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'1.001725 - Cấp đổi TTV '!$K$27</c:f>
              <c:numCache>
                <c:formatCode>#,##0</c:formatCode>
                <c:ptCount val="1"/>
                <c:pt idx="0">
                  <c:v>375000</c:v>
                </c:pt>
              </c:numCache>
            </c:numRef>
          </c:val>
          <c:extLst>
            <c:ext xmlns:c16="http://schemas.microsoft.com/office/drawing/2014/chart" uri="{C3380CC4-5D6E-409C-BE32-E72D297353CC}">
              <c16:uniqueId val="{00000002-1866-4794-90A2-AED7B0F279F7}"/>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1866-4794-90A2-AED7B0F279F7}"/>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'1.001725 - Cấp đổi TTV '!$K$47</c:f>
              <c:numCache>
                <c:formatCode>#,##0</c:formatCode>
                <c:ptCount val="1"/>
                <c:pt idx="0">
                  <c:v>343125</c:v>
                </c:pt>
              </c:numCache>
            </c:numRef>
          </c:val>
          <c:extLst>
            <c:ext xmlns:c16="http://schemas.microsoft.com/office/drawing/2014/chart" uri="{C3380CC4-5D6E-409C-BE32-E72D297353CC}">
              <c16:uniqueId val="{00000005-1866-4794-90A2-AED7B0F279F7}"/>
            </c:ext>
          </c:extLst>
        </c:ser>
        <c:dLbls>
          <c:showLegendKey val="0"/>
          <c:showVal val="0"/>
          <c:showCatName val="0"/>
          <c:showSerName val="0"/>
          <c:showPercent val="0"/>
          <c:showBubbleSize val="0"/>
        </c:dLbls>
        <c:gapWidth val="150"/>
        <c:axId val="98744576"/>
        <c:axId val="98754560"/>
      </c:barChart>
      <c:catAx>
        <c:axId val="98744576"/>
        <c:scaling>
          <c:orientation val="minMax"/>
        </c:scaling>
        <c:delete val="1"/>
        <c:axPos val="b"/>
        <c:majorTickMark val="out"/>
        <c:minorTickMark val="none"/>
        <c:tickLblPos val="nextTo"/>
        <c:crossAx val="98754560"/>
        <c:crosses val="autoZero"/>
        <c:auto val="1"/>
        <c:lblAlgn val="ctr"/>
        <c:lblOffset val="100"/>
        <c:noMultiLvlLbl val="0"/>
      </c:catAx>
      <c:valAx>
        <c:axId val="98754560"/>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98744576"/>
        <c:crosses val="autoZero"/>
        <c:crossBetween val="between"/>
      </c:valAx>
      <c:spPr>
        <a:noFill/>
        <a:ln w="25400">
          <a:noFill/>
        </a:ln>
      </c:spPr>
    </c:plotArea>
    <c:legend>
      <c:legendPos val="r"/>
      <c:layout>
        <c:manualLayout>
          <c:xMode val="edge"/>
          <c:yMode val="edge"/>
          <c:x val="0.20550370339833174"/>
          <c:y val="0.86669440394024821"/>
          <c:w val="0.70551895672726772"/>
          <c:h val="7.4076407115777232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hoặc bãi bỏ</a:t>
            </a:r>
            <a:endParaRPr lang="vi-VN" sz="1400" b="1">
              <a:latin typeface="+mj-lt"/>
            </a:endParaRPr>
          </a:p>
        </c:rich>
      </c:tx>
      <c:layout>
        <c:manualLayout>
          <c:xMode val="edge"/>
          <c:yMode val="edge"/>
          <c:x val="0.12581641020362649"/>
          <c:y val="6.0525875125824323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'BM04 - Chấp thuận đồng thời'!$L$96:$L$97</c:f>
              <c:strCache>
                <c:ptCount val="2"/>
                <c:pt idx="0">
                  <c:v>8.3%</c:v>
                </c:pt>
                <c:pt idx="1">
                  <c:v>91.7%</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26B6-4928-BC15-02AFF1B03B27}"/>
              </c:ext>
            </c:extLst>
          </c:dPt>
          <c:dPt>
            <c:idx val="1"/>
            <c:bubble3D val="0"/>
            <c:extLst>
              <c:ext xmlns:c16="http://schemas.microsoft.com/office/drawing/2014/chart" uri="{C3380CC4-5D6E-409C-BE32-E72D297353CC}">
                <c16:uniqueId val="{00000002-26B6-4928-BC15-02AFF1B03B27}"/>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'BM04 - Chấp thuận đồng thời'!$L$96:$L$97</c:f>
              <c:numCache>
                <c:formatCode>0.0%</c:formatCode>
                <c:ptCount val="2"/>
                <c:pt idx="0">
                  <c:v>8.2800810473815462E-2</c:v>
                </c:pt>
                <c:pt idx="1">
                  <c:v>0.91719918952618451</c:v>
                </c:pt>
              </c:numCache>
            </c:numRef>
          </c:val>
          <c:extLst>
            <c:ext xmlns:c16="http://schemas.microsoft.com/office/drawing/2014/chart" uri="{C3380CC4-5D6E-409C-BE32-E72D297353CC}">
              <c16:uniqueId val="{00000003-26B6-4928-BC15-02AFF1B03B2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hoặc dự kiến ban hành mới và dự kiến sửa đổi, bổ sung hoặc</a:t>
            </a:r>
            <a:r>
              <a:rPr lang="en-US" sz="1400" b="1" baseline="0"/>
              <a:t> bãi bỏ</a:t>
            </a:r>
            <a:endParaRPr lang="en-US" sz="1400" b="1"/>
          </a:p>
        </c:rich>
      </c:tx>
      <c:layout>
        <c:manualLayout>
          <c:xMode val="edge"/>
          <c:yMode val="edge"/>
          <c:x val="0.14168624864300342"/>
          <c:y val="1.5446032208936844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4EFB-46A7-9946-9F6090582826}"/>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'2.001921 - Chấp thuận vị trí'!$K$28</c:f>
              <c:numCache>
                <c:formatCode>#,##0</c:formatCode>
                <c:ptCount val="1"/>
                <c:pt idx="0">
                  <c:v>2823000</c:v>
                </c:pt>
              </c:numCache>
            </c:numRef>
          </c:val>
          <c:extLst>
            <c:ext xmlns:c16="http://schemas.microsoft.com/office/drawing/2014/chart" uri="{C3380CC4-5D6E-409C-BE32-E72D297353CC}">
              <c16:uniqueId val="{00000002-4EFB-46A7-9946-9F6090582826}"/>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4EFB-46A7-9946-9F6090582826}"/>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'2.001921 - Chấp thuận vị trí'!$K$51</c:f>
              <c:numCache>
                <c:formatCode>#,##0</c:formatCode>
                <c:ptCount val="1"/>
                <c:pt idx="0">
                  <c:v>2351625</c:v>
                </c:pt>
              </c:numCache>
            </c:numRef>
          </c:val>
          <c:extLst>
            <c:ext xmlns:c16="http://schemas.microsoft.com/office/drawing/2014/chart" uri="{C3380CC4-5D6E-409C-BE32-E72D297353CC}">
              <c16:uniqueId val="{00000005-4EFB-46A7-9946-9F6090582826}"/>
            </c:ext>
          </c:extLst>
        </c:ser>
        <c:dLbls>
          <c:showLegendKey val="0"/>
          <c:showVal val="0"/>
          <c:showCatName val="0"/>
          <c:showSerName val="0"/>
          <c:showPercent val="0"/>
          <c:showBubbleSize val="0"/>
        </c:dLbls>
        <c:gapWidth val="150"/>
        <c:axId val="116606080"/>
        <c:axId val="116607616"/>
      </c:barChart>
      <c:catAx>
        <c:axId val="116606080"/>
        <c:scaling>
          <c:orientation val="minMax"/>
        </c:scaling>
        <c:delete val="1"/>
        <c:axPos val="b"/>
        <c:majorTickMark val="out"/>
        <c:minorTickMark val="none"/>
        <c:tickLblPos val="nextTo"/>
        <c:crossAx val="116607616"/>
        <c:crosses val="autoZero"/>
        <c:auto val="1"/>
        <c:lblAlgn val="ctr"/>
        <c:lblOffset val="100"/>
        <c:noMultiLvlLbl val="0"/>
      </c:catAx>
      <c:valAx>
        <c:axId val="116607616"/>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16606080"/>
        <c:crosses val="autoZero"/>
        <c:crossBetween val="between"/>
      </c:valAx>
      <c:spPr>
        <a:noFill/>
        <a:ln w="25400">
          <a:noFill/>
        </a:ln>
      </c:spPr>
    </c:plotArea>
    <c:legend>
      <c:legendPos val="r"/>
      <c:layout>
        <c:manualLayout>
          <c:xMode val="edge"/>
          <c:yMode val="edge"/>
          <c:x val="0.20550370339833174"/>
          <c:y val="0.86669440394024821"/>
          <c:w val="0.70551895672726772"/>
          <c:h val="7.4076407115777232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hoặc bãi bỏ</a:t>
            </a:r>
            <a:endParaRPr lang="vi-VN" sz="1400" b="1">
              <a:latin typeface="+mj-lt"/>
            </a:endParaRPr>
          </a:p>
        </c:rich>
      </c:tx>
      <c:layout>
        <c:manualLayout>
          <c:xMode val="edge"/>
          <c:yMode val="edge"/>
          <c:x val="0.12581641020362649"/>
          <c:y val="6.0525875125824323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'2.001921 - Chấp thuận vị trí'!$L$95:$L$96</c:f>
              <c:strCache>
                <c:ptCount val="2"/>
                <c:pt idx="0">
                  <c:v>16.7%</c:v>
                </c:pt>
                <c:pt idx="1">
                  <c:v>83.3%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7B12-4765-9CA0-8FE29218C237}"/>
              </c:ext>
            </c:extLst>
          </c:dPt>
          <c:dPt>
            <c:idx val="1"/>
            <c:bubble3D val="0"/>
            <c:extLst>
              <c:ext xmlns:c16="http://schemas.microsoft.com/office/drawing/2014/chart" uri="{C3380CC4-5D6E-409C-BE32-E72D297353CC}">
                <c16:uniqueId val="{00000002-7B12-4765-9CA0-8FE29218C237}"/>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'2.001921 - Chấp thuận vị trí'!$L$95:$L$96</c:f>
              <c:numCache>
                <c:formatCode>0.0%</c:formatCode>
                <c:ptCount val="2"/>
                <c:pt idx="0">
                  <c:v>0.16697662061636556</c:v>
                </c:pt>
                <c:pt idx="1">
                  <c:v>0.83302337938363447</c:v>
                </c:pt>
              </c:numCache>
            </c:numRef>
          </c:val>
          <c:extLst>
            <c:ext xmlns:c16="http://schemas.microsoft.com/office/drawing/2014/chart" uri="{C3380CC4-5D6E-409C-BE32-E72D297353CC}">
              <c16:uniqueId val="{00000003-7B12-4765-9CA0-8FE29218C23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hoặc dự kiến ban hành mới và dự kiến sửa đổi, bổ sung hoặc</a:t>
            </a:r>
            <a:r>
              <a:rPr lang="en-US" sz="1400" b="1" baseline="0"/>
              <a:t> bãi bỏ</a:t>
            </a:r>
            <a:endParaRPr lang="en-US" sz="1400" b="1"/>
          </a:p>
        </c:rich>
      </c:tx>
      <c:layout>
        <c:manualLayout>
          <c:xMode val="edge"/>
          <c:yMode val="edge"/>
          <c:x val="0.14168624864300342"/>
          <c:y val="1.5446032208936844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23A2-8B49-8E05-396722B6AE4C}"/>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'[1]BM04 - Thi cong trên đường bộ'!$K$30</c:f>
              <c:numCache>
                <c:formatCode>General</c:formatCode>
                <c:ptCount val="1"/>
                <c:pt idx="0">
                  <c:v>8484000</c:v>
                </c:pt>
              </c:numCache>
            </c:numRef>
          </c:val>
          <c:extLst>
            <c:ext xmlns:c16="http://schemas.microsoft.com/office/drawing/2014/chart" uri="{C3380CC4-5D6E-409C-BE32-E72D297353CC}">
              <c16:uniqueId val="{00000002-23A2-8B49-8E05-396722B6AE4C}"/>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23A2-8B49-8E05-396722B6AE4C}"/>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'[1]BM04 - Thi cong trên đường bộ'!$K$53</c:f>
              <c:numCache>
                <c:formatCode>General</c:formatCode>
                <c:ptCount val="1"/>
                <c:pt idx="0">
                  <c:v>8112000</c:v>
                </c:pt>
              </c:numCache>
            </c:numRef>
          </c:val>
          <c:extLst>
            <c:ext xmlns:c16="http://schemas.microsoft.com/office/drawing/2014/chart" uri="{C3380CC4-5D6E-409C-BE32-E72D297353CC}">
              <c16:uniqueId val="{00000005-23A2-8B49-8E05-396722B6AE4C}"/>
            </c:ext>
          </c:extLst>
        </c:ser>
        <c:dLbls>
          <c:showLegendKey val="0"/>
          <c:showVal val="0"/>
          <c:showCatName val="0"/>
          <c:showSerName val="0"/>
          <c:showPercent val="0"/>
          <c:showBubbleSize val="0"/>
        </c:dLbls>
        <c:gapWidth val="150"/>
        <c:axId val="116813824"/>
        <c:axId val="116815360"/>
      </c:barChart>
      <c:catAx>
        <c:axId val="116813824"/>
        <c:scaling>
          <c:orientation val="minMax"/>
        </c:scaling>
        <c:delete val="1"/>
        <c:axPos val="b"/>
        <c:majorTickMark val="out"/>
        <c:minorTickMark val="none"/>
        <c:tickLblPos val="nextTo"/>
        <c:crossAx val="116815360"/>
        <c:crosses val="autoZero"/>
        <c:auto val="1"/>
        <c:lblAlgn val="ctr"/>
        <c:lblOffset val="100"/>
        <c:noMultiLvlLbl val="0"/>
      </c:catAx>
      <c:valAx>
        <c:axId val="116815360"/>
        <c:scaling>
          <c:orientation val="minMax"/>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16813824"/>
        <c:crosses val="autoZero"/>
        <c:crossBetween val="between"/>
      </c:valAx>
      <c:spPr>
        <a:noFill/>
        <a:ln w="25400">
          <a:noFill/>
        </a:ln>
      </c:spPr>
    </c:plotArea>
    <c:legend>
      <c:legendPos val="r"/>
      <c:layout>
        <c:manualLayout>
          <c:xMode val="edge"/>
          <c:yMode val="edge"/>
          <c:x val="0.20550370339833174"/>
          <c:y val="0.86669440394024821"/>
          <c:w val="0.70551895672726772"/>
          <c:h val="7.4076407115777232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hoặc bãi bỏ</a:t>
            </a:r>
            <a:endParaRPr lang="vi-VN" sz="1400" b="1">
              <a:latin typeface="+mj-lt"/>
            </a:endParaRPr>
          </a:p>
        </c:rich>
      </c:tx>
      <c:layout>
        <c:manualLayout>
          <c:xMode val="edge"/>
          <c:yMode val="edge"/>
          <c:x val="0.12581641020362649"/>
          <c:y val="6.0525875125824323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'[1]BM04 - Thi cong trên đường bộ'!$L$97:$L$98</c:f>
              <c:strCache>
                <c:ptCount val="1"/>
                <c:pt idx="0">
                  <c:v>0.043847242 0.956152758</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BC19-8D44-9CF7-08BE919D7E03}"/>
              </c:ext>
            </c:extLst>
          </c:dPt>
          <c:dPt>
            <c:idx val="1"/>
            <c:bubble3D val="0"/>
            <c:extLst>
              <c:ext xmlns:c16="http://schemas.microsoft.com/office/drawing/2014/chart" uri="{C3380CC4-5D6E-409C-BE32-E72D297353CC}">
                <c16:uniqueId val="{00000002-BC19-8D44-9CF7-08BE919D7E03}"/>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'[1]BM04 - Thi cong trên đường bộ'!$L$97:$L$98</c:f>
              <c:numCache>
                <c:formatCode>General</c:formatCode>
                <c:ptCount val="2"/>
                <c:pt idx="0">
                  <c:v>4.3847241867043849E-2</c:v>
                </c:pt>
                <c:pt idx="1">
                  <c:v>0.95615275813295619</c:v>
                </c:pt>
              </c:numCache>
            </c:numRef>
          </c:val>
          <c:extLst>
            <c:ext xmlns:c16="http://schemas.microsoft.com/office/drawing/2014/chart" uri="{C3380CC4-5D6E-409C-BE32-E72D297353CC}">
              <c16:uniqueId val="{00000003-BC19-8D44-9CF7-08BE919D7E03}"/>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hoặc bãi bỏ</a:t>
            </a:r>
            <a:endParaRPr lang="vi-VN" sz="1400" b="1">
              <a:latin typeface="+mj-lt"/>
            </a:endParaRPr>
          </a:p>
        </c:rich>
      </c:tx>
      <c:layout>
        <c:manualLayout>
          <c:xMode val="edge"/>
          <c:yMode val="edge"/>
          <c:x val="0.12581641020362649"/>
          <c:y val="6.0525875125824323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'1.001725 - Cấp đổi TTV '!$L$91:$L$92</c:f>
              <c:strCache>
                <c:ptCount val="2"/>
                <c:pt idx="0">
                  <c:v>8.5%</c:v>
                </c:pt>
                <c:pt idx="1">
                  <c:v>91.5%</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CC66-493F-9FE5-DA027EBA5254}"/>
              </c:ext>
            </c:extLst>
          </c:dPt>
          <c:dPt>
            <c:idx val="1"/>
            <c:bubble3D val="0"/>
            <c:extLst>
              <c:ext xmlns:c16="http://schemas.microsoft.com/office/drawing/2014/chart" uri="{C3380CC4-5D6E-409C-BE32-E72D297353CC}">
                <c16:uniqueId val="{00000002-CC66-493F-9FE5-DA027EBA5254}"/>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'1.001725 - Cấp đổi TTV '!$L$91:$L$92</c:f>
              <c:numCache>
                <c:formatCode>0.0%</c:formatCode>
                <c:ptCount val="2"/>
                <c:pt idx="0">
                  <c:v>8.5000000000000006E-2</c:v>
                </c:pt>
                <c:pt idx="1">
                  <c:v>0.91500000000000004</c:v>
                </c:pt>
              </c:numCache>
            </c:numRef>
          </c:val>
          <c:extLst>
            <c:ext xmlns:c16="http://schemas.microsoft.com/office/drawing/2014/chart" uri="{C3380CC4-5D6E-409C-BE32-E72D297353CC}">
              <c16:uniqueId val="{00000003-CC66-493F-9FE5-DA027EBA525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hoặc dự kiến ban hành mới và dự kiến sửa đổi, bổ sung hoặc</a:t>
            </a:r>
            <a:r>
              <a:rPr lang="en-US" sz="1400" b="1" baseline="0"/>
              <a:t> bãi bỏ</a:t>
            </a:r>
            <a:endParaRPr lang="en-US" sz="1400" b="1"/>
          </a:p>
        </c:rich>
      </c:tx>
      <c:layout>
        <c:manualLayout>
          <c:xMode val="edge"/>
          <c:yMode val="edge"/>
          <c:x val="0.14168624864300342"/>
          <c:y val="1.5446032208936844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EA0E-4FBD-9D92-F19EA8123ED6}"/>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'1.001692- Cấp CC TTV'!$K$29</c:f>
              <c:numCache>
                <c:formatCode>#,##0</c:formatCode>
                <c:ptCount val="1"/>
                <c:pt idx="0">
                  <c:v>186600</c:v>
                </c:pt>
              </c:numCache>
            </c:numRef>
          </c:val>
          <c:extLst>
            <c:ext xmlns:c16="http://schemas.microsoft.com/office/drawing/2014/chart" uri="{C3380CC4-5D6E-409C-BE32-E72D297353CC}">
              <c16:uniqueId val="{00000002-EA0E-4FBD-9D92-F19EA8123ED6}"/>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EA0E-4FBD-9D92-F19EA8123ED6}"/>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'1.001692- Cấp CC TTV'!$K$50</c:f>
              <c:numCache>
                <c:formatCode>#,##0</c:formatCode>
                <c:ptCount val="1"/>
                <c:pt idx="0">
                  <c:v>170875</c:v>
                </c:pt>
              </c:numCache>
            </c:numRef>
          </c:val>
          <c:extLst>
            <c:ext xmlns:c16="http://schemas.microsoft.com/office/drawing/2014/chart" uri="{C3380CC4-5D6E-409C-BE32-E72D297353CC}">
              <c16:uniqueId val="{00000005-EA0E-4FBD-9D92-F19EA8123ED6}"/>
            </c:ext>
          </c:extLst>
        </c:ser>
        <c:dLbls>
          <c:showLegendKey val="0"/>
          <c:showVal val="0"/>
          <c:showCatName val="0"/>
          <c:showSerName val="0"/>
          <c:showPercent val="0"/>
          <c:showBubbleSize val="0"/>
        </c:dLbls>
        <c:gapWidth val="150"/>
        <c:axId val="99773440"/>
        <c:axId val="99791616"/>
      </c:barChart>
      <c:catAx>
        <c:axId val="99773440"/>
        <c:scaling>
          <c:orientation val="minMax"/>
        </c:scaling>
        <c:delete val="1"/>
        <c:axPos val="b"/>
        <c:majorTickMark val="out"/>
        <c:minorTickMark val="none"/>
        <c:tickLblPos val="nextTo"/>
        <c:crossAx val="99791616"/>
        <c:crosses val="autoZero"/>
        <c:auto val="1"/>
        <c:lblAlgn val="ctr"/>
        <c:lblOffset val="100"/>
        <c:noMultiLvlLbl val="0"/>
      </c:catAx>
      <c:valAx>
        <c:axId val="99791616"/>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99773440"/>
        <c:crosses val="autoZero"/>
        <c:crossBetween val="between"/>
      </c:valAx>
      <c:spPr>
        <a:noFill/>
        <a:ln w="25400">
          <a:noFill/>
        </a:ln>
      </c:spPr>
    </c:plotArea>
    <c:legend>
      <c:legendPos val="r"/>
      <c:layout>
        <c:manualLayout>
          <c:xMode val="edge"/>
          <c:yMode val="edge"/>
          <c:x val="0.20550370339833174"/>
          <c:y val="0.86669440394024821"/>
          <c:w val="0.70551895672726772"/>
          <c:h val="7.4076407115777232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hoặc bãi bỏ</a:t>
            </a:r>
            <a:endParaRPr lang="vi-VN" sz="1400" b="1">
              <a:latin typeface="+mj-lt"/>
            </a:endParaRPr>
          </a:p>
        </c:rich>
      </c:tx>
      <c:layout>
        <c:manualLayout>
          <c:xMode val="edge"/>
          <c:yMode val="edge"/>
          <c:x val="0.12581641020362649"/>
          <c:y val="6.0525875125824323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'1.001692- Cấp CC TTV'!$L$94:$L$95</c:f>
              <c:strCache>
                <c:ptCount val="2"/>
                <c:pt idx="0">
                  <c:v>8.4%</c:v>
                </c:pt>
                <c:pt idx="1">
                  <c:v>91.6%</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280D-441A-9018-4859934DF3A1}"/>
              </c:ext>
            </c:extLst>
          </c:dPt>
          <c:dPt>
            <c:idx val="1"/>
            <c:bubble3D val="0"/>
            <c:extLst>
              <c:ext xmlns:c16="http://schemas.microsoft.com/office/drawing/2014/chart" uri="{C3380CC4-5D6E-409C-BE32-E72D297353CC}">
                <c16:uniqueId val="{00000002-280D-441A-9018-4859934DF3A1}"/>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'1.001692- Cấp CC TTV'!$L$94:$L$95</c:f>
              <c:numCache>
                <c:formatCode>0.0%</c:formatCode>
                <c:ptCount val="2"/>
                <c:pt idx="0">
                  <c:v>8.4271168274383704E-2</c:v>
                </c:pt>
                <c:pt idx="1">
                  <c:v>0.91572883172561625</c:v>
                </c:pt>
              </c:numCache>
            </c:numRef>
          </c:val>
          <c:extLst>
            <c:ext xmlns:c16="http://schemas.microsoft.com/office/drawing/2014/chart" uri="{C3380CC4-5D6E-409C-BE32-E72D297353CC}">
              <c16:uniqueId val="{00000003-280D-441A-9018-4859934DF3A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hoặc dự kiến ban hành mới và dự kiến sửa đổi, bổ sung hoặc</a:t>
            </a:r>
            <a:r>
              <a:rPr lang="en-US" sz="1400" b="1" baseline="0"/>
              <a:t> bãi bỏ</a:t>
            </a:r>
            <a:endParaRPr lang="en-US" sz="1400" b="1"/>
          </a:p>
        </c:rich>
      </c:tx>
      <c:layout>
        <c:manualLayout>
          <c:xMode val="edge"/>
          <c:yMode val="edge"/>
          <c:x val="0.14168624864300342"/>
          <c:y val="1.5446032208936844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AF5D-405F-85C8-DDD909E0EFD3}"/>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'1.001666- CS đào tạo'!$K$30</c:f>
              <c:numCache>
                <c:formatCode>#,##0</c:formatCode>
                <c:ptCount val="1"/>
                <c:pt idx="0">
                  <c:v>327800</c:v>
                </c:pt>
              </c:numCache>
            </c:numRef>
          </c:val>
          <c:extLst>
            <c:ext xmlns:c16="http://schemas.microsoft.com/office/drawing/2014/chart" uri="{C3380CC4-5D6E-409C-BE32-E72D297353CC}">
              <c16:uniqueId val="{00000002-AF5D-405F-85C8-DDD909E0EFD3}"/>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AF5D-405F-85C8-DDD909E0EFD3}"/>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'1.001666- CS đào tạo'!$K$52</c:f>
              <c:numCache>
                <c:formatCode>#,##0</c:formatCode>
                <c:ptCount val="1"/>
                <c:pt idx="0">
                  <c:v>299750</c:v>
                </c:pt>
              </c:numCache>
            </c:numRef>
          </c:val>
          <c:extLst>
            <c:ext xmlns:c16="http://schemas.microsoft.com/office/drawing/2014/chart" uri="{C3380CC4-5D6E-409C-BE32-E72D297353CC}">
              <c16:uniqueId val="{00000005-AF5D-405F-85C8-DDD909E0EFD3}"/>
            </c:ext>
          </c:extLst>
        </c:ser>
        <c:dLbls>
          <c:showLegendKey val="0"/>
          <c:showVal val="0"/>
          <c:showCatName val="0"/>
          <c:showSerName val="0"/>
          <c:showPercent val="0"/>
          <c:showBubbleSize val="0"/>
        </c:dLbls>
        <c:gapWidth val="150"/>
        <c:axId val="99319168"/>
        <c:axId val="99325056"/>
      </c:barChart>
      <c:catAx>
        <c:axId val="99319168"/>
        <c:scaling>
          <c:orientation val="minMax"/>
        </c:scaling>
        <c:delete val="1"/>
        <c:axPos val="b"/>
        <c:majorTickMark val="out"/>
        <c:minorTickMark val="none"/>
        <c:tickLblPos val="nextTo"/>
        <c:crossAx val="99325056"/>
        <c:crosses val="autoZero"/>
        <c:auto val="1"/>
        <c:lblAlgn val="ctr"/>
        <c:lblOffset val="100"/>
        <c:noMultiLvlLbl val="0"/>
      </c:catAx>
      <c:valAx>
        <c:axId val="99325056"/>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99319168"/>
        <c:crosses val="autoZero"/>
        <c:crossBetween val="between"/>
      </c:valAx>
      <c:spPr>
        <a:noFill/>
        <a:ln w="25400">
          <a:noFill/>
        </a:ln>
      </c:spPr>
    </c:plotArea>
    <c:legend>
      <c:legendPos val="r"/>
      <c:layout>
        <c:manualLayout>
          <c:xMode val="edge"/>
          <c:yMode val="edge"/>
          <c:x val="0.20550370339833174"/>
          <c:y val="0.86669440394024821"/>
          <c:w val="0.70551895672726772"/>
          <c:h val="7.4076407115777232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hoặc bãi bỏ</a:t>
            </a:r>
            <a:endParaRPr lang="vi-VN" sz="1400" b="1">
              <a:latin typeface="+mj-lt"/>
            </a:endParaRPr>
          </a:p>
        </c:rich>
      </c:tx>
      <c:layout>
        <c:manualLayout>
          <c:xMode val="edge"/>
          <c:yMode val="edge"/>
          <c:x val="0.12581641020362649"/>
          <c:y val="6.0525875125824323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'1.001666- CS đào tạo'!$L$96:$L$97</c:f>
              <c:strCache>
                <c:ptCount val="2"/>
                <c:pt idx="0">
                  <c:v>8.6%</c:v>
                </c:pt>
                <c:pt idx="1">
                  <c:v>91.4%</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72C0-4A9B-A045-833715C1C9D8}"/>
              </c:ext>
            </c:extLst>
          </c:dPt>
          <c:dPt>
            <c:idx val="1"/>
            <c:bubble3D val="0"/>
            <c:extLst>
              <c:ext xmlns:c16="http://schemas.microsoft.com/office/drawing/2014/chart" uri="{C3380CC4-5D6E-409C-BE32-E72D297353CC}">
                <c16:uniqueId val="{00000002-72C0-4A9B-A045-833715C1C9D8}"/>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'1.001666- CS đào tạo'!$L$96:$L$97</c:f>
              <c:numCache>
                <c:formatCode>0.0%</c:formatCode>
                <c:ptCount val="2"/>
                <c:pt idx="0">
                  <c:v>8.557046979865772E-2</c:v>
                </c:pt>
                <c:pt idx="1">
                  <c:v>0.91442953020134232</c:v>
                </c:pt>
              </c:numCache>
            </c:numRef>
          </c:val>
          <c:extLst>
            <c:ext xmlns:c16="http://schemas.microsoft.com/office/drawing/2014/chart" uri="{C3380CC4-5D6E-409C-BE32-E72D297353CC}">
              <c16:uniqueId val="{00000003-72C0-4A9B-A045-833715C1C9D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hoặc dự kiến ban hành mới và dự kiến sửa đổi, bổ sung hoặc</a:t>
            </a:r>
            <a:r>
              <a:rPr lang="en-US" sz="1400" b="1" baseline="0"/>
              <a:t> bãi bỏ</a:t>
            </a:r>
            <a:endParaRPr lang="en-US" sz="1400" b="1"/>
          </a:p>
        </c:rich>
      </c:tx>
      <c:layout>
        <c:manualLayout>
          <c:xMode val="edge"/>
          <c:yMode val="edge"/>
          <c:x val="0.14168624864300342"/>
          <c:y val="1.5446032208936844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B2CB-4701-970B-06709E362555}"/>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'1.002798 - PA TCGT'!$K$27</c:f>
              <c:numCache>
                <c:formatCode>#,##0</c:formatCode>
                <c:ptCount val="1"/>
                <c:pt idx="0">
                  <c:v>2451750</c:v>
                </c:pt>
              </c:numCache>
            </c:numRef>
          </c:val>
          <c:extLst>
            <c:ext xmlns:c16="http://schemas.microsoft.com/office/drawing/2014/chart" uri="{C3380CC4-5D6E-409C-BE32-E72D297353CC}">
              <c16:uniqueId val="{00000002-B2CB-4701-970B-06709E362555}"/>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B2CB-4701-970B-06709E362555}"/>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'1.002798 - PA TCGT'!$K$47</c:f>
              <c:numCache>
                <c:formatCode>#,##0</c:formatCode>
                <c:ptCount val="1"/>
                <c:pt idx="0">
                  <c:v>2451750</c:v>
                </c:pt>
              </c:numCache>
            </c:numRef>
          </c:val>
          <c:extLst>
            <c:ext xmlns:c16="http://schemas.microsoft.com/office/drawing/2014/chart" uri="{C3380CC4-5D6E-409C-BE32-E72D297353CC}">
              <c16:uniqueId val="{00000005-B2CB-4701-970B-06709E362555}"/>
            </c:ext>
          </c:extLst>
        </c:ser>
        <c:dLbls>
          <c:showLegendKey val="0"/>
          <c:showVal val="0"/>
          <c:showCatName val="0"/>
          <c:showSerName val="0"/>
          <c:showPercent val="0"/>
          <c:showBubbleSize val="0"/>
        </c:dLbls>
        <c:gapWidth val="150"/>
        <c:axId val="99473664"/>
        <c:axId val="99352576"/>
      </c:barChart>
      <c:catAx>
        <c:axId val="99473664"/>
        <c:scaling>
          <c:orientation val="minMax"/>
        </c:scaling>
        <c:delete val="1"/>
        <c:axPos val="b"/>
        <c:majorTickMark val="out"/>
        <c:minorTickMark val="none"/>
        <c:tickLblPos val="nextTo"/>
        <c:crossAx val="99352576"/>
        <c:crosses val="autoZero"/>
        <c:auto val="1"/>
        <c:lblAlgn val="ctr"/>
        <c:lblOffset val="100"/>
        <c:noMultiLvlLbl val="0"/>
      </c:catAx>
      <c:valAx>
        <c:axId val="99352576"/>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99473664"/>
        <c:crosses val="autoZero"/>
        <c:crossBetween val="between"/>
      </c:valAx>
      <c:spPr>
        <a:noFill/>
        <a:ln w="25400">
          <a:noFill/>
        </a:ln>
      </c:spPr>
    </c:plotArea>
    <c:legend>
      <c:legendPos val="r"/>
      <c:layout>
        <c:manualLayout>
          <c:xMode val="edge"/>
          <c:yMode val="edge"/>
          <c:x val="0.20550370339833174"/>
          <c:y val="0.86669440394024821"/>
          <c:w val="0.70551895672726772"/>
          <c:h val="7.4076407115777232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1</xdr:col>
      <xdr:colOff>0</xdr:colOff>
      <xdr:row>60</xdr:row>
      <xdr:rowOff>276225</xdr:rowOff>
    </xdr:from>
    <xdr:to>
      <xdr:col>10</xdr:col>
      <xdr:colOff>285750</xdr:colOff>
      <xdr:row>79</xdr:row>
      <xdr:rowOff>161925</xdr:rowOff>
    </xdr:to>
    <xdr:graphicFrame macro="">
      <xdr:nvGraphicFramePr>
        <xdr:cNvPr id="2" name="Chart 4">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78</xdr:row>
      <xdr:rowOff>114300</xdr:rowOff>
    </xdr:from>
    <xdr:to>
      <xdr:col>10</xdr:col>
      <xdr:colOff>323850</xdr:colOff>
      <xdr:row>91</xdr:row>
      <xdr:rowOff>171450</xdr:rowOff>
    </xdr:to>
    <xdr:graphicFrame macro="">
      <xdr:nvGraphicFramePr>
        <xdr:cNvPr id="3" name="Chart 11">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114300</xdr:colOff>
      <xdr:row>3</xdr:row>
      <xdr:rowOff>19050</xdr:rowOff>
    </xdr:from>
    <xdr:to>
      <xdr:col>6</xdr:col>
      <xdr:colOff>190500</xdr:colOff>
      <xdr:row>3</xdr:row>
      <xdr:rowOff>19050</xdr:rowOff>
    </xdr:to>
    <xdr:cxnSp macro="">
      <xdr:nvCxnSpPr>
        <xdr:cNvPr id="4" name="AutoShape 26">
          <a:extLst>
            <a:ext uri="{FF2B5EF4-FFF2-40B4-BE49-F238E27FC236}">
              <a16:creationId xmlns:a16="http://schemas.microsoft.com/office/drawing/2014/main" id="{00000000-0008-0000-0100-000004000000}"/>
            </a:ext>
          </a:extLst>
        </xdr:cNvPr>
        <xdr:cNvCxnSpPr>
          <a:cxnSpLocks noChangeShapeType="1"/>
        </xdr:cNvCxnSpPr>
      </xdr:nvCxnSpPr>
      <xdr:spPr bwMode="auto">
        <a:xfrm>
          <a:off x="3524250" y="762000"/>
          <a:ext cx="17145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1123950</xdr:colOff>
      <xdr:row>5</xdr:row>
      <xdr:rowOff>57150</xdr:rowOff>
    </xdr:from>
    <xdr:to>
      <xdr:col>2</xdr:col>
      <xdr:colOff>581025</xdr:colOff>
      <xdr:row>5</xdr:row>
      <xdr:rowOff>57150</xdr:rowOff>
    </xdr:to>
    <xdr:cxnSp macro="">
      <xdr:nvCxnSpPr>
        <xdr:cNvPr id="5" name="AutoShape 144">
          <a:extLst>
            <a:ext uri="{FF2B5EF4-FFF2-40B4-BE49-F238E27FC236}">
              <a16:creationId xmlns:a16="http://schemas.microsoft.com/office/drawing/2014/main" id="{00000000-0008-0000-0100-000005000000}"/>
            </a:ext>
          </a:extLst>
        </xdr:cNvPr>
        <xdr:cNvCxnSpPr>
          <a:cxnSpLocks noChangeShapeType="1"/>
        </xdr:cNvCxnSpPr>
      </xdr:nvCxnSpPr>
      <xdr:spPr bwMode="auto">
        <a:xfrm>
          <a:off x="1581150" y="1162050"/>
          <a:ext cx="10572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11076</xdr:colOff>
      <xdr:row>56</xdr:row>
      <xdr:rowOff>154394</xdr:rowOff>
    </xdr:from>
    <xdr:to>
      <xdr:col>10</xdr:col>
      <xdr:colOff>296826</xdr:colOff>
      <xdr:row>76</xdr:row>
      <xdr:rowOff>17942</xdr:rowOff>
    </xdr:to>
    <xdr:graphicFrame macro="">
      <xdr:nvGraphicFramePr>
        <xdr:cNvPr id="2" name="Chart 4">
          <a:extLst>
            <a:ext uri="{FF2B5EF4-FFF2-40B4-BE49-F238E27FC236}">
              <a16:creationId xmlns:a16="http://schemas.microsoft.com/office/drawing/2014/main" id="{6EAB3CA1-467B-490F-962D-F9B3DEA74F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39650</xdr:colOff>
      <xdr:row>76</xdr:row>
      <xdr:rowOff>169677</xdr:rowOff>
    </xdr:from>
    <xdr:to>
      <xdr:col>10</xdr:col>
      <xdr:colOff>334925</xdr:colOff>
      <xdr:row>90</xdr:row>
      <xdr:rowOff>27467</xdr:rowOff>
    </xdr:to>
    <xdr:graphicFrame macro="">
      <xdr:nvGraphicFramePr>
        <xdr:cNvPr id="3" name="Chart 11">
          <a:extLst>
            <a:ext uri="{FF2B5EF4-FFF2-40B4-BE49-F238E27FC236}">
              <a16:creationId xmlns:a16="http://schemas.microsoft.com/office/drawing/2014/main" id="{3E2F6ACB-2FD8-4486-95A5-F3DF98A31D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114300</xdr:colOff>
      <xdr:row>3</xdr:row>
      <xdr:rowOff>19050</xdr:rowOff>
    </xdr:from>
    <xdr:to>
      <xdr:col>6</xdr:col>
      <xdr:colOff>190500</xdr:colOff>
      <xdr:row>3</xdr:row>
      <xdr:rowOff>19050</xdr:rowOff>
    </xdr:to>
    <xdr:cxnSp macro="">
      <xdr:nvCxnSpPr>
        <xdr:cNvPr id="4" name="AutoShape 26">
          <a:extLst>
            <a:ext uri="{FF2B5EF4-FFF2-40B4-BE49-F238E27FC236}">
              <a16:creationId xmlns:a16="http://schemas.microsoft.com/office/drawing/2014/main" id="{B5442572-4FF3-4009-A732-CB3C3030A144}"/>
            </a:ext>
          </a:extLst>
        </xdr:cNvPr>
        <xdr:cNvCxnSpPr>
          <a:cxnSpLocks noChangeShapeType="1"/>
        </xdr:cNvCxnSpPr>
      </xdr:nvCxnSpPr>
      <xdr:spPr bwMode="auto">
        <a:xfrm>
          <a:off x="3524250" y="762000"/>
          <a:ext cx="17145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1035339</xdr:colOff>
      <xdr:row>6</xdr:row>
      <xdr:rowOff>1550</xdr:rowOff>
    </xdr:from>
    <xdr:to>
      <xdr:col>2</xdr:col>
      <xdr:colOff>492414</xdr:colOff>
      <xdr:row>6</xdr:row>
      <xdr:rowOff>1550</xdr:rowOff>
    </xdr:to>
    <xdr:cxnSp macro="">
      <xdr:nvCxnSpPr>
        <xdr:cNvPr id="6" name="AutoShape 144">
          <a:extLst>
            <a:ext uri="{FF2B5EF4-FFF2-40B4-BE49-F238E27FC236}">
              <a16:creationId xmlns:a16="http://schemas.microsoft.com/office/drawing/2014/main" id="{9E975F8A-A8D8-4FE6-BD73-3AFFD3081B5C}"/>
            </a:ext>
          </a:extLst>
        </xdr:cNvPr>
        <xdr:cNvCxnSpPr>
          <a:cxnSpLocks noChangeShapeType="1"/>
        </xdr:cNvCxnSpPr>
      </xdr:nvCxnSpPr>
      <xdr:spPr bwMode="auto">
        <a:xfrm>
          <a:off x="1489438" y="1341695"/>
          <a:ext cx="1051959"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221511</xdr:colOff>
      <xdr:row>55</xdr:row>
      <xdr:rowOff>187621</xdr:rowOff>
    </xdr:from>
    <xdr:to>
      <xdr:col>10</xdr:col>
      <xdr:colOff>507261</xdr:colOff>
      <xdr:row>75</xdr:row>
      <xdr:rowOff>51169</xdr:rowOff>
    </xdr:to>
    <xdr:graphicFrame macro="">
      <xdr:nvGraphicFramePr>
        <xdr:cNvPr id="2" name="Chart 4">
          <a:extLst>
            <a:ext uri="{FF2B5EF4-FFF2-40B4-BE49-F238E27FC236}">
              <a16:creationId xmlns:a16="http://schemas.microsoft.com/office/drawing/2014/main" id="{39F2718B-FE1A-42D9-9638-E80BCD962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239011</xdr:colOff>
      <xdr:row>75</xdr:row>
      <xdr:rowOff>125374</xdr:rowOff>
    </xdr:from>
    <xdr:to>
      <xdr:col>10</xdr:col>
      <xdr:colOff>534286</xdr:colOff>
      <xdr:row>88</xdr:row>
      <xdr:rowOff>182524</xdr:rowOff>
    </xdr:to>
    <xdr:graphicFrame macro="">
      <xdr:nvGraphicFramePr>
        <xdr:cNvPr id="3" name="Chart 11">
          <a:extLst>
            <a:ext uri="{FF2B5EF4-FFF2-40B4-BE49-F238E27FC236}">
              <a16:creationId xmlns:a16="http://schemas.microsoft.com/office/drawing/2014/main" id="{50EA68A7-0487-4C84-974A-359B643CA6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114300</xdr:colOff>
      <xdr:row>3</xdr:row>
      <xdr:rowOff>19050</xdr:rowOff>
    </xdr:from>
    <xdr:to>
      <xdr:col>6</xdr:col>
      <xdr:colOff>190500</xdr:colOff>
      <xdr:row>3</xdr:row>
      <xdr:rowOff>19050</xdr:rowOff>
    </xdr:to>
    <xdr:cxnSp macro="">
      <xdr:nvCxnSpPr>
        <xdr:cNvPr id="4" name="AutoShape 26">
          <a:extLst>
            <a:ext uri="{FF2B5EF4-FFF2-40B4-BE49-F238E27FC236}">
              <a16:creationId xmlns:a16="http://schemas.microsoft.com/office/drawing/2014/main" id="{26A73592-B1E6-4A60-9C6F-ECF30CE9C150}"/>
            </a:ext>
          </a:extLst>
        </xdr:cNvPr>
        <xdr:cNvCxnSpPr>
          <a:cxnSpLocks noChangeShapeType="1"/>
        </xdr:cNvCxnSpPr>
      </xdr:nvCxnSpPr>
      <xdr:spPr bwMode="auto">
        <a:xfrm>
          <a:off x="3524250" y="762000"/>
          <a:ext cx="17145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924583</xdr:colOff>
      <xdr:row>6</xdr:row>
      <xdr:rowOff>1774</xdr:rowOff>
    </xdr:from>
    <xdr:to>
      <xdr:col>2</xdr:col>
      <xdr:colOff>381658</xdr:colOff>
      <xdr:row>6</xdr:row>
      <xdr:rowOff>1774</xdr:rowOff>
    </xdr:to>
    <xdr:cxnSp macro="">
      <xdr:nvCxnSpPr>
        <xdr:cNvPr id="5" name="AutoShape 144">
          <a:extLst>
            <a:ext uri="{FF2B5EF4-FFF2-40B4-BE49-F238E27FC236}">
              <a16:creationId xmlns:a16="http://schemas.microsoft.com/office/drawing/2014/main" id="{4EA8AAEE-6548-4CEC-B602-846019EFC8B2}"/>
            </a:ext>
          </a:extLst>
        </xdr:cNvPr>
        <xdr:cNvCxnSpPr>
          <a:cxnSpLocks noChangeShapeType="1"/>
        </xdr:cNvCxnSpPr>
      </xdr:nvCxnSpPr>
      <xdr:spPr bwMode="auto">
        <a:xfrm>
          <a:off x="1378682" y="1341919"/>
          <a:ext cx="1051959"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55377</xdr:colOff>
      <xdr:row>55</xdr:row>
      <xdr:rowOff>132243</xdr:rowOff>
    </xdr:from>
    <xdr:to>
      <xdr:col>10</xdr:col>
      <xdr:colOff>341127</xdr:colOff>
      <xdr:row>74</xdr:row>
      <xdr:rowOff>195152</xdr:rowOff>
    </xdr:to>
    <xdr:graphicFrame macro="">
      <xdr:nvGraphicFramePr>
        <xdr:cNvPr id="2" name="Chart 4">
          <a:extLst>
            <a:ext uri="{FF2B5EF4-FFF2-40B4-BE49-F238E27FC236}">
              <a16:creationId xmlns:a16="http://schemas.microsoft.com/office/drawing/2014/main" id="{515C67BC-5011-42B9-9ABB-7E2FCD5CBB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6424</xdr:colOff>
      <xdr:row>75</xdr:row>
      <xdr:rowOff>69997</xdr:rowOff>
    </xdr:from>
    <xdr:to>
      <xdr:col>10</xdr:col>
      <xdr:colOff>301699</xdr:colOff>
      <xdr:row>88</xdr:row>
      <xdr:rowOff>127147</xdr:rowOff>
    </xdr:to>
    <xdr:graphicFrame macro="">
      <xdr:nvGraphicFramePr>
        <xdr:cNvPr id="3" name="Chart 11">
          <a:extLst>
            <a:ext uri="{FF2B5EF4-FFF2-40B4-BE49-F238E27FC236}">
              <a16:creationId xmlns:a16="http://schemas.microsoft.com/office/drawing/2014/main" id="{6B90B5B6-4287-4FAA-B642-C89874037E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114300</xdr:colOff>
      <xdr:row>3</xdr:row>
      <xdr:rowOff>19050</xdr:rowOff>
    </xdr:from>
    <xdr:to>
      <xdr:col>6</xdr:col>
      <xdr:colOff>190500</xdr:colOff>
      <xdr:row>3</xdr:row>
      <xdr:rowOff>19050</xdr:rowOff>
    </xdr:to>
    <xdr:cxnSp macro="">
      <xdr:nvCxnSpPr>
        <xdr:cNvPr id="4" name="AutoShape 26">
          <a:extLst>
            <a:ext uri="{FF2B5EF4-FFF2-40B4-BE49-F238E27FC236}">
              <a16:creationId xmlns:a16="http://schemas.microsoft.com/office/drawing/2014/main" id="{70836224-8702-41D3-9D3E-48D5A1534C11}"/>
            </a:ext>
          </a:extLst>
        </xdr:cNvPr>
        <xdr:cNvCxnSpPr>
          <a:cxnSpLocks noChangeShapeType="1"/>
        </xdr:cNvCxnSpPr>
      </xdr:nvCxnSpPr>
      <xdr:spPr bwMode="auto">
        <a:xfrm>
          <a:off x="3524250" y="762000"/>
          <a:ext cx="17145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968885</xdr:colOff>
      <xdr:row>5</xdr:row>
      <xdr:rowOff>212209</xdr:rowOff>
    </xdr:from>
    <xdr:to>
      <xdr:col>2</xdr:col>
      <xdr:colOff>425960</xdr:colOff>
      <xdr:row>5</xdr:row>
      <xdr:rowOff>212209</xdr:rowOff>
    </xdr:to>
    <xdr:cxnSp macro="">
      <xdr:nvCxnSpPr>
        <xdr:cNvPr id="5" name="AutoShape 144">
          <a:extLst>
            <a:ext uri="{FF2B5EF4-FFF2-40B4-BE49-F238E27FC236}">
              <a16:creationId xmlns:a16="http://schemas.microsoft.com/office/drawing/2014/main" id="{6DDE2C7E-5E21-4D19-B8CA-460B3A2E21F5}"/>
            </a:ext>
          </a:extLst>
        </xdr:cNvPr>
        <xdr:cNvCxnSpPr>
          <a:cxnSpLocks noChangeShapeType="1"/>
        </xdr:cNvCxnSpPr>
      </xdr:nvCxnSpPr>
      <xdr:spPr bwMode="auto">
        <a:xfrm>
          <a:off x="1422984" y="1330843"/>
          <a:ext cx="1051959"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22151</xdr:colOff>
      <xdr:row>58</xdr:row>
      <xdr:rowOff>32562</xdr:rowOff>
    </xdr:from>
    <xdr:to>
      <xdr:col>10</xdr:col>
      <xdr:colOff>307901</xdr:colOff>
      <xdr:row>77</xdr:row>
      <xdr:rowOff>95471</xdr:rowOff>
    </xdr:to>
    <xdr:graphicFrame macro="">
      <xdr:nvGraphicFramePr>
        <xdr:cNvPr id="2" name="Chart 4">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95028</xdr:colOff>
      <xdr:row>78</xdr:row>
      <xdr:rowOff>14620</xdr:rowOff>
    </xdr:from>
    <xdr:to>
      <xdr:col>10</xdr:col>
      <xdr:colOff>390303</xdr:colOff>
      <xdr:row>91</xdr:row>
      <xdr:rowOff>71770</xdr:rowOff>
    </xdr:to>
    <xdr:graphicFrame macro="">
      <xdr:nvGraphicFramePr>
        <xdr:cNvPr id="3" name="Chart 11">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114300</xdr:colOff>
      <xdr:row>3</xdr:row>
      <xdr:rowOff>19050</xdr:rowOff>
    </xdr:from>
    <xdr:to>
      <xdr:col>6</xdr:col>
      <xdr:colOff>190500</xdr:colOff>
      <xdr:row>3</xdr:row>
      <xdr:rowOff>19050</xdr:rowOff>
    </xdr:to>
    <xdr:cxnSp macro="">
      <xdr:nvCxnSpPr>
        <xdr:cNvPr id="4" name="AutoShape 26">
          <a:extLst>
            <a:ext uri="{FF2B5EF4-FFF2-40B4-BE49-F238E27FC236}">
              <a16:creationId xmlns:a16="http://schemas.microsoft.com/office/drawing/2014/main" id="{00000000-0008-0000-0800-000004000000}"/>
            </a:ext>
          </a:extLst>
        </xdr:cNvPr>
        <xdr:cNvCxnSpPr>
          <a:cxnSpLocks noChangeShapeType="1"/>
        </xdr:cNvCxnSpPr>
      </xdr:nvCxnSpPr>
      <xdr:spPr bwMode="auto">
        <a:xfrm>
          <a:off x="3524250" y="762000"/>
          <a:ext cx="17145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968885</xdr:colOff>
      <xdr:row>5</xdr:row>
      <xdr:rowOff>212209</xdr:rowOff>
    </xdr:from>
    <xdr:to>
      <xdr:col>2</xdr:col>
      <xdr:colOff>425960</xdr:colOff>
      <xdr:row>5</xdr:row>
      <xdr:rowOff>212209</xdr:rowOff>
    </xdr:to>
    <xdr:cxnSp macro="">
      <xdr:nvCxnSpPr>
        <xdr:cNvPr id="6" name="AutoShape 144">
          <a:extLst>
            <a:ext uri="{FF2B5EF4-FFF2-40B4-BE49-F238E27FC236}">
              <a16:creationId xmlns:a16="http://schemas.microsoft.com/office/drawing/2014/main" id="{6DDE2C7E-5E21-4D19-B8CA-460B3A2E21F5}"/>
            </a:ext>
          </a:extLst>
        </xdr:cNvPr>
        <xdr:cNvCxnSpPr>
          <a:cxnSpLocks noChangeShapeType="1"/>
        </xdr:cNvCxnSpPr>
      </xdr:nvCxnSpPr>
      <xdr:spPr bwMode="auto">
        <a:xfrm>
          <a:off x="1426085" y="1345684"/>
          <a:ext cx="10572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22151</xdr:colOff>
      <xdr:row>55</xdr:row>
      <xdr:rowOff>32562</xdr:rowOff>
    </xdr:from>
    <xdr:to>
      <xdr:col>10</xdr:col>
      <xdr:colOff>307901</xdr:colOff>
      <xdr:row>74</xdr:row>
      <xdr:rowOff>95471</xdr:rowOff>
    </xdr:to>
    <xdr:graphicFrame macro="">
      <xdr:nvGraphicFramePr>
        <xdr:cNvPr id="2" name="Chart 4">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95028</xdr:colOff>
      <xdr:row>75</xdr:row>
      <xdr:rowOff>14620</xdr:rowOff>
    </xdr:from>
    <xdr:to>
      <xdr:col>10</xdr:col>
      <xdr:colOff>390303</xdr:colOff>
      <xdr:row>88</xdr:row>
      <xdr:rowOff>71770</xdr:rowOff>
    </xdr:to>
    <xdr:graphicFrame macro="">
      <xdr:nvGraphicFramePr>
        <xdr:cNvPr id="3" name="Chart 11">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114300</xdr:colOff>
      <xdr:row>3</xdr:row>
      <xdr:rowOff>19050</xdr:rowOff>
    </xdr:from>
    <xdr:to>
      <xdr:col>6</xdr:col>
      <xdr:colOff>190500</xdr:colOff>
      <xdr:row>3</xdr:row>
      <xdr:rowOff>19050</xdr:rowOff>
    </xdr:to>
    <xdr:cxnSp macro="">
      <xdr:nvCxnSpPr>
        <xdr:cNvPr id="4" name="AutoShape 26">
          <a:extLst>
            <a:ext uri="{FF2B5EF4-FFF2-40B4-BE49-F238E27FC236}">
              <a16:creationId xmlns:a16="http://schemas.microsoft.com/office/drawing/2014/main" id="{00000000-0008-0000-0800-000004000000}"/>
            </a:ext>
          </a:extLst>
        </xdr:cNvPr>
        <xdr:cNvCxnSpPr>
          <a:cxnSpLocks noChangeShapeType="1"/>
        </xdr:cNvCxnSpPr>
      </xdr:nvCxnSpPr>
      <xdr:spPr bwMode="auto">
        <a:xfrm>
          <a:off x="3524250" y="762000"/>
          <a:ext cx="17145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968885</xdr:colOff>
      <xdr:row>5</xdr:row>
      <xdr:rowOff>212209</xdr:rowOff>
    </xdr:from>
    <xdr:to>
      <xdr:col>2</xdr:col>
      <xdr:colOff>425960</xdr:colOff>
      <xdr:row>5</xdr:row>
      <xdr:rowOff>212209</xdr:rowOff>
    </xdr:to>
    <xdr:cxnSp macro="">
      <xdr:nvCxnSpPr>
        <xdr:cNvPr id="5" name="AutoShape 144">
          <a:extLst>
            <a:ext uri="{FF2B5EF4-FFF2-40B4-BE49-F238E27FC236}">
              <a16:creationId xmlns:a16="http://schemas.microsoft.com/office/drawing/2014/main" id="{6DDE2C7E-5E21-4D19-B8CA-460B3A2E21F5}"/>
            </a:ext>
          </a:extLst>
        </xdr:cNvPr>
        <xdr:cNvCxnSpPr>
          <a:cxnSpLocks noChangeShapeType="1"/>
        </xdr:cNvCxnSpPr>
      </xdr:nvCxnSpPr>
      <xdr:spPr bwMode="auto">
        <a:xfrm>
          <a:off x="1426085" y="1345684"/>
          <a:ext cx="10572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65</xdr:row>
      <xdr:rowOff>276225</xdr:rowOff>
    </xdr:from>
    <xdr:to>
      <xdr:col>10</xdr:col>
      <xdr:colOff>285750</xdr:colOff>
      <xdr:row>84</xdr:row>
      <xdr:rowOff>161925</xdr:rowOff>
    </xdr:to>
    <xdr:graphicFrame macro="">
      <xdr:nvGraphicFramePr>
        <xdr:cNvPr id="2" name="Chart 4">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83</xdr:row>
      <xdr:rowOff>114300</xdr:rowOff>
    </xdr:from>
    <xdr:to>
      <xdr:col>10</xdr:col>
      <xdr:colOff>323850</xdr:colOff>
      <xdr:row>96</xdr:row>
      <xdr:rowOff>171450</xdr:rowOff>
    </xdr:to>
    <xdr:graphicFrame macro="">
      <xdr:nvGraphicFramePr>
        <xdr:cNvPr id="3" name="Chart 11">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114300</xdr:colOff>
      <xdr:row>3</xdr:row>
      <xdr:rowOff>19050</xdr:rowOff>
    </xdr:from>
    <xdr:to>
      <xdr:col>6</xdr:col>
      <xdr:colOff>190500</xdr:colOff>
      <xdr:row>3</xdr:row>
      <xdr:rowOff>19050</xdr:rowOff>
    </xdr:to>
    <xdr:cxnSp macro="">
      <xdr:nvCxnSpPr>
        <xdr:cNvPr id="4" name="AutoShape 26">
          <a:extLst>
            <a:ext uri="{FF2B5EF4-FFF2-40B4-BE49-F238E27FC236}">
              <a16:creationId xmlns:a16="http://schemas.microsoft.com/office/drawing/2014/main" id="{00000000-0008-0000-0900-000004000000}"/>
            </a:ext>
          </a:extLst>
        </xdr:cNvPr>
        <xdr:cNvCxnSpPr>
          <a:cxnSpLocks noChangeShapeType="1"/>
        </xdr:cNvCxnSpPr>
      </xdr:nvCxnSpPr>
      <xdr:spPr bwMode="auto">
        <a:xfrm>
          <a:off x="3524250" y="762000"/>
          <a:ext cx="17145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1123950</xdr:colOff>
      <xdr:row>5</xdr:row>
      <xdr:rowOff>57150</xdr:rowOff>
    </xdr:from>
    <xdr:to>
      <xdr:col>2</xdr:col>
      <xdr:colOff>581025</xdr:colOff>
      <xdr:row>5</xdr:row>
      <xdr:rowOff>57150</xdr:rowOff>
    </xdr:to>
    <xdr:cxnSp macro="">
      <xdr:nvCxnSpPr>
        <xdr:cNvPr id="5" name="AutoShape 144">
          <a:extLst>
            <a:ext uri="{FF2B5EF4-FFF2-40B4-BE49-F238E27FC236}">
              <a16:creationId xmlns:a16="http://schemas.microsoft.com/office/drawing/2014/main" id="{00000000-0008-0000-0900-000005000000}"/>
            </a:ext>
          </a:extLst>
        </xdr:cNvPr>
        <xdr:cNvCxnSpPr>
          <a:cxnSpLocks noChangeShapeType="1"/>
        </xdr:cNvCxnSpPr>
      </xdr:nvCxnSpPr>
      <xdr:spPr bwMode="auto">
        <a:xfrm>
          <a:off x="1581150" y="1162050"/>
          <a:ext cx="10572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64</xdr:row>
      <xdr:rowOff>276225</xdr:rowOff>
    </xdr:from>
    <xdr:to>
      <xdr:col>10</xdr:col>
      <xdr:colOff>285750</xdr:colOff>
      <xdr:row>83</xdr:row>
      <xdr:rowOff>161925</xdr:rowOff>
    </xdr:to>
    <xdr:graphicFrame macro="">
      <xdr:nvGraphicFramePr>
        <xdr:cNvPr id="2" name="Chart 4">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82</xdr:row>
      <xdr:rowOff>114300</xdr:rowOff>
    </xdr:from>
    <xdr:to>
      <xdr:col>10</xdr:col>
      <xdr:colOff>323850</xdr:colOff>
      <xdr:row>95</xdr:row>
      <xdr:rowOff>171450</xdr:rowOff>
    </xdr:to>
    <xdr:graphicFrame macro="">
      <xdr:nvGraphicFramePr>
        <xdr:cNvPr id="3" name="Chart 11">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114300</xdr:colOff>
      <xdr:row>3</xdr:row>
      <xdr:rowOff>19050</xdr:rowOff>
    </xdr:from>
    <xdr:to>
      <xdr:col>6</xdr:col>
      <xdr:colOff>190500</xdr:colOff>
      <xdr:row>3</xdr:row>
      <xdr:rowOff>19050</xdr:rowOff>
    </xdr:to>
    <xdr:cxnSp macro="">
      <xdr:nvCxnSpPr>
        <xdr:cNvPr id="4" name="AutoShape 26">
          <a:extLst>
            <a:ext uri="{FF2B5EF4-FFF2-40B4-BE49-F238E27FC236}">
              <a16:creationId xmlns:a16="http://schemas.microsoft.com/office/drawing/2014/main" id="{00000000-0008-0000-0A00-000004000000}"/>
            </a:ext>
          </a:extLst>
        </xdr:cNvPr>
        <xdr:cNvCxnSpPr>
          <a:cxnSpLocks noChangeShapeType="1"/>
        </xdr:cNvCxnSpPr>
      </xdr:nvCxnSpPr>
      <xdr:spPr bwMode="auto">
        <a:xfrm>
          <a:off x="1943100" y="590550"/>
          <a:ext cx="19050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1123950</xdr:colOff>
      <xdr:row>5</xdr:row>
      <xdr:rowOff>57150</xdr:rowOff>
    </xdr:from>
    <xdr:to>
      <xdr:col>2</xdr:col>
      <xdr:colOff>581025</xdr:colOff>
      <xdr:row>5</xdr:row>
      <xdr:rowOff>57150</xdr:rowOff>
    </xdr:to>
    <xdr:cxnSp macro="">
      <xdr:nvCxnSpPr>
        <xdr:cNvPr id="5" name="AutoShape 144">
          <a:extLst>
            <a:ext uri="{FF2B5EF4-FFF2-40B4-BE49-F238E27FC236}">
              <a16:creationId xmlns:a16="http://schemas.microsoft.com/office/drawing/2014/main" id="{00000000-0008-0000-0A00-000005000000}"/>
            </a:ext>
          </a:extLst>
        </xdr:cNvPr>
        <xdr:cNvCxnSpPr>
          <a:cxnSpLocks noChangeShapeType="1"/>
        </xdr:cNvCxnSpPr>
      </xdr:nvCxnSpPr>
      <xdr:spPr bwMode="auto">
        <a:xfrm>
          <a:off x="1219200" y="1009650"/>
          <a:ext cx="5810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66</xdr:row>
      <xdr:rowOff>276225</xdr:rowOff>
    </xdr:from>
    <xdr:to>
      <xdr:col>10</xdr:col>
      <xdr:colOff>285750</xdr:colOff>
      <xdr:row>85</xdr:row>
      <xdr:rowOff>161925</xdr:rowOff>
    </xdr:to>
    <xdr:graphicFrame macro="">
      <xdr:nvGraphicFramePr>
        <xdr:cNvPr id="2" name="Chart 4">
          <a:extLst>
            <a:ext uri="{FF2B5EF4-FFF2-40B4-BE49-F238E27FC236}">
              <a16:creationId xmlns:a16="http://schemas.microsoft.com/office/drawing/2014/main" id="{C3D78DEC-8D91-F549-A85D-CF90ED76B8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84</xdr:row>
      <xdr:rowOff>114300</xdr:rowOff>
    </xdr:from>
    <xdr:to>
      <xdr:col>10</xdr:col>
      <xdr:colOff>323850</xdr:colOff>
      <xdr:row>97</xdr:row>
      <xdr:rowOff>171450</xdr:rowOff>
    </xdr:to>
    <xdr:graphicFrame macro="">
      <xdr:nvGraphicFramePr>
        <xdr:cNvPr id="3" name="Chart 11">
          <a:extLst>
            <a:ext uri="{FF2B5EF4-FFF2-40B4-BE49-F238E27FC236}">
              <a16:creationId xmlns:a16="http://schemas.microsoft.com/office/drawing/2014/main" id="{D42A8E63-3424-9547-8950-B1B86813D0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114300</xdr:colOff>
      <xdr:row>3</xdr:row>
      <xdr:rowOff>19050</xdr:rowOff>
    </xdr:from>
    <xdr:to>
      <xdr:col>6</xdr:col>
      <xdr:colOff>190500</xdr:colOff>
      <xdr:row>3</xdr:row>
      <xdr:rowOff>19050</xdr:rowOff>
    </xdr:to>
    <xdr:cxnSp macro="">
      <xdr:nvCxnSpPr>
        <xdr:cNvPr id="4" name="AutoShape 26">
          <a:extLst>
            <a:ext uri="{FF2B5EF4-FFF2-40B4-BE49-F238E27FC236}">
              <a16:creationId xmlns:a16="http://schemas.microsoft.com/office/drawing/2014/main" id="{E92DA053-AFA1-B04B-8EC6-D0765358782D}"/>
            </a:ext>
          </a:extLst>
        </xdr:cNvPr>
        <xdr:cNvCxnSpPr>
          <a:cxnSpLocks noChangeShapeType="1"/>
        </xdr:cNvCxnSpPr>
      </xdr:nvCxnSpPr>
      <xdr:spPr bwMode="auto">
        <a:xfrm>
          <a:off x="3524250" y="762000"/>
          <a:ext cx="17145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1123950</xdr:colOff>
      <xdr:row>5</xdr:row>
      <xdr:rowOff>57150</xdr:rowOff>
    </xdr:from>
    <xdr:to>
      <xdr:col>2</xdr:col>
      <xdr:colOff>581025</xdr:colOff>
      <xdr:row>5</xdr:row>
      <xdr:rowOff>57150</xdr:rowOff>
    </xdr:to>
    <xdr:cxnSp macro="">
      <xdr:nvCxnSpPr>
        <xdr:cNvPr id="5" name="AutoShape 144">
          <a:extLst>
            <a:ext uri="{FF2B5EF4-FFF2-40B4-BE49-F238E27FC236}">
              <a16:creationId xmlns:a16="http://schemas.microsoft.com/office/drawing/2014/main" id="{8CC5E814-2A1E-6844-813E-61E879B8E9D4}"/>
            </a:ext>
          </a:extLst>
        </xdr:cNvPr>
        <xdr:cNvCxnSpPr>
          <a:cxnSpLocks noChangeShapeType="1"/>
        </xdr:cNvCxnSpPr>
      </xdr:nvCxnSpPr>
      <xdr:spPr bwMode="auto">
        <a:xfrm>
          <a:off x="1581150" y="1162050"/>
          <a:ext cx="10572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60</xdr:row>
      <xdr:rowOff>276225</xdr:rowOff>
    </xdr:from>
    <xdr:to>
      <xdr:col>10</xdr:col>
      <xdr:colOff>285750</xdr:colOff>
      <xdr:row>79</xdr:row>
      <xdr:rowOff>161925</xdr:rowOff>
    </xdr:to>
    <xdr:graphicFrame macro="">
      <xdr:nvGraphicFramePr>
        <xdr:cNvPr id="2" name="Chart 4">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78</xdr:row>
      <xdr:rowOff>114300</xdr:rowOff>
    </xdr:from>
    <xdr:to>
      <xdr:col>10</xdr:col>
      <xdr:colOff>323850</xdr:colOff>
      <xdr:row>91</xdr:row>
      <xdr:rowOff>171450</xdr:rowOff>
    </xdr:to>
    <xdr:graphicFrame macro="">
      <xdr:nvGraphicFramePr>
        <xdr:cNvPr id="3" name="Chart 11">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114300</xdr:colOff>
      <xdr:row>3</xdr:row>
      <xdr:rowOff>19050</xdr:rowOff>
    </xdr:from>
    <xdr:to>
      <xdr:col>6</xdr:col>
      <xdr:colOff>190500</xdr:colOff>
      <xdr:row>3</xdr:row>
      <xdr:rowOff>19050</xdr:rowOff>
    </xdr:to>
    <xdr:cxnSp macro="">
      <xdr:nvCxnSpPr>
        <xdr:cNvPr id="4" name="AutoShape 26">
          <a:extLst>
            <a:ext uri="{FF2B5EF4-FFF2-40B4-BE49-F238E27FC236}">
              <a16:creationId xmlns:a16="http://schemas.microsoft.com/office/drawing/2014/main" id="{00000000-0008-0000-0200-000004000000}"/>
            </a:ext>
          </a:extLst>
        </xdr:cNvPr>
        <xdr:cNvCxnSpPr>
          <a:cxnSpLocks noChangeShapeType="1"/>
        </xdr:cNvCxnSpPr>
      </xdr:nvCxnSpPr>
      <xdr:spPr bwMode="auto">
        <a:xfrm>
          <a:off x="3524250" y="762000"/>
          <a:ext cx="17145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1123950</xdr:colOff>
      <xdr:row>5</xdr:row>
      <xdr:rowOff>57150</xdr:rowOff>
    </xdr:from>
    <xdr:to>
      <xdr:col>2</xdr:col>
      <xdr:colOff>581025</xdr:colOff>
      <xdr:row>5</xdr:row>
      <xdr:rowOff>57150</xdr:rowOff>
    </xdr:to>
    <xdr:cxnSp macro="">
      <xdr:nvCxnSpPr>
        <xdr:cNvPr id="5" name="AutoShape 144">
          <a:extLst>
            <a:ext uri="{FF2B5EF4-FFF2-40B4-BE49-F238E27FC236}">
              <a16:creationId xmlns:a16="http://schemas.microsoft.com/office/drawing/2014/main" id="{00000000-0008-0000-0200-000005000000}"/>
            </a:ext>
          </a:extLst>
        </xdr:cNvPr>
        <xdr:cNvCxnSpPr>
          <a:cxnSpLocks noChangeShapeType="1"/>
        </xdr:cNvCxnSpPr>
      </xdr:nvCxnSpPr>
      <xdr:spPr bwMode="auto">
        <a:xfrm>
          <a:off x="1581150" y="1162050"/>
          <a:ext cx="10572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63</xdr:row>
      <xdr:rowOff>276225</xdr:rowOff>
    </xdr:from>
    <xdr:to>
      <xdr:col>10</xdr:col>
      <xdr:colOff>285750</xdr:colOff>
      <xdr:row>82</xdr:row>
      <xdr:rowOff>161925</xdr:rowOff>
    </xdr:to>
    <xdr:graphicFrame macro="">
      <xdr:nvGraphicFramePr>
        <xdr:cNvPr id="2" name="Chart 4">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81</xdr:row>
      <xdr:rowOff>114300</xdr:rowOff>
    </xdr:from>
    <xdr:to>
      <xdr:col>10</xdr:col>
      <xdr:colOff>323850</xdr:colOff>
      <xdr:row>94</xdr:row>
      <xdr:rowOff>171450</xdr:rowOff>
    </xdr:to>
    <xdr:graphicFrame macro="">
      <xdr:nvGraphicFramePr>
        <xdr:cNvPr id="3" name="Chart 1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114300</xdr:colOff>
      <xdr:row>3</xdr:row>
      <xdr:rowOff>19050</xdr:rowOff>
    </xdr:from>
    <xdr:to>
      <xdr:col>6</xdr:col>
      <xdr:colOff>190500</xdr:colOff>
      <xdr:row>3</xdr:row>
      <xdr:rowOff>19050</xdr:rowOff>
    </xdr:to>
    <xdr:cxnSp macro="">
      <xdr:nvCxnSpPr>
        <xdr:cNvPr id="4" name="AutoShape 26">
          <a:extLst>
            <a:ext uri="{FF2B5EF4-FFF2-40B4-BE49-F238E27FC236}">
              <a16:creationId xmlns:a16="http://schemas.microsoft.com/office/drawing/2014/main" id="{00000000-0008-0000-0300-000004000000}"/>
            </a:ext>
          </a:extLst>
        </xdr:cNvPr>
        <xdr:cNvCxnSpPr>
          <a:cxnSpLocks noChangeShapeType="1"/>
        </xdr:cNvCxnSpPr>
      </xdr:nvCxnSpPr>
      <xdr:spPr bwMode="auto">
        <a:xfrm>
          <a:off x="3524250" y="762000"/>
          <a:ext cx="17145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1123950</xdr:colOff>
      <xdr:row>5</xdr:row>
      <xdr:rowOff>57150</xdr:rowOff>
    </xdr:from>
    <xdr:to>
      <xdr:col>2</xdr:col>
      <xdr:colOff>581025</xdr:colOff>
      <xdr:row>5</xdr:row>
      <xdr:rowOff>57150</xdr:rowOff>
    </xdr:to>
    <xdr:cxnSp macro="">
      <xdr:nvCxnSpPr>
        <xdr:cNvPr id="5" name="AutoShape 144">
          <a:extLst>
            <a:ext uri="{FF2B5EF4-FFF2-40B4-BE49-F238E27FC236}">
              <a16:creationId xmlns:a16="http://schemas.microsoft.com/office/drawing/2014/main" id="{00000000-0008-0000-0300-000005000000}"/>
            </a:ext>
          </a:extLst>
        </xdr:cNvPr>
        <xdr:cNvCxnSpPr>
          <a:cxnSpLocks noChangeShapeType="1"/>
        </xdr:cNvCxnSpPr>
      </xdr:nvCxnSpPr>
      <xdr:spPr bwMode="auto">
        <a:xfrm>
          <a:off x="1581150" y="1162050"/>
          <a:ext cx="10572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65</xdr:row>
      <xdr:rowOff>276225</xdr:rowOff>
    </xdr:from>
    <xdr:to>
      <xdr:col>10</xdr:col>
      <xdr:colOff>285750</xdr:colOff>
      <xdr:row>84</xdr:row>
      <xdr:rowOff>161925</xdr:rowOff>
    </xdr:to>
    <xdr:graphicFrame macro="">
      <xdr:nvGraphicFramePr>
        <xdr:cNvPr id="2" name="Chart 4">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83</xdr:row>
      <xdr:rowOff>114300</xdr:rowOff>
    </xdr:from>
    <xdr:to>
      <xdr:col>10</xdr:col>
      <xdr:colOff>323850</xdr:colOff>
      <xdr:row>96</xdr:row>
      <xdr:rowOff>171450</xdr:rowOff>
    </xdr:to>
    <xdr:graphicFrame macro="">
      <xdr:nvGraphicFramePr>
        <xdr:cNvPr id="3" name="Chart 11">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114300</xdr:colOff>
      <xdr:row>3</xdr:row>
      <xdr:rowOff>19050</xdr:rowOff>
    </xdr:from>
    <xdr:to>
      <xdr:col>6</xdr:col>
      <xdr:colOff>190500</xdr:colOff>
      <xdr:row>3</xdr:row>
      <xdr:rowOff>19050</xdr:rowOff>
    </xdr:to>
    <xdr:cxnSp macro="">
      <xdr:nvCxnSpPr>
        <xdr:cNvPr id="4" name="AutoShape 26">
          <a:extLst>
            <a:ext uri="{FF2B5EF4-FFF2-40B4-BE49-F238E27FC236}">
              <a16:creationId xmlns:a16="http://schemas.microsoft.com/office/drawing/2014/main" id="{00000000-0008-0000-0400-000004000000}"/>
            </a:ext>
          </a:extLst>
        </xdr:cNvPr>
        <xdr:cNvCxnSpPr>
          <a:cxnSpLocks noChangeShapeType="1"/>
        </xdr:cNvCxnSpPr>
      </xdr:nvCxnSpPr>
      <xdr:spPr bwMode="auto">
        <a:xfrm>
          <a:off x="3524250" y="762000"/>
          <a:ext cx="17145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1123950</xdr:colOff>
      <xdr:row>5</xdr:row>
      <xdr:rowOff>57150</xdr:rowOff>
    </xdr:from>
    <xdr:to>
      <xdr:col>2</xdr:col>
      <xdr:colOff>581025</xdr:colOff>
      <xdr:row>5</xdr:row>
      <xdr:rowOff>57150</xdr:rowOff>
    </xdr:to>
    <xdr:cxnSp macro="">
      <xdr:nvCxnSpPr>
        <xdr:cNvPr id="5" name="AutoShape 144">
          <a:extLst>
            <a:ext uri="{FF2B5EF4-FFF2-40B4-BE49-F238E27FC236}">
              <a16:creationId xmlns:a16="http://schemas.microsoft.com/office/drawing/2014/main" id="{00000000-0008-0000-0400-000005000000}"/>
            </a:ext>
          </a:extLst>
        </xdr:cNvPr>
        <xdr:cNvCxnSpPr>
          <a:cxnSpLocks noChangeShapeType="1"/>
        </xdr:cNvCxnSpPr>
      </xdr:nvCxnSpPr>
      <xdr:spPr bwMode="auto">
        <a:xfrm>
          <a:off x="1581150" y="1162050"/>
          <a:ext cx="10572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60</xdr:row>
      <xdr:rowOff>276225</xdr:rowOff>
    </xdr:from>
    <xdr:to>
      <xdr:col>10</xdr:col>
      <xdr:colOff>285750</xdr:colOff>
      <xdr:row>79</xdr:row>
      <xdr:rowOff>161925</xdr:rowOff>
    </xdr:to>
    <xdr:graphicFrame macro="">
      <xdr:nvGraphicFramePr>
        <xdr:cNvPr id="2" name="Chart 4">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78</xdr:row>
      <xdr:rowOff>114300</xdr:rowOff>
    </xdr:from>
    <xdr:to>
      <xdr:col>10</xdr:col>
      <xdr:colOff>323850</xdr:colOff>
      <xdr:row>91</xdr:row>
      <xdr:rowOff>171450</xdr:rowOff>
    </xdr:to>
    <xdr:graphicFrame macro="">
      <xdr:nvGraphicFramePr>
        <xdr:cNvPr id="3" name="Chart 11">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114300</xdr:colOff>
      <xdr:row>3</xdr:row>
      <xdr:rowOff>19050</xdr:rowOff>
    </xdr:from>
    <xdr:to>
      <xdr:col>6</xdr:col>
      <xdr:colOff>190500</xdr:colOff>
      <xdr:row>3</xdr:row>
      <xdr:rowOff>19050</xdr:rowOff>
    </xdr:to>
    <xdr:cxnSp macro="">
      <xdr:nvCxnSpPr>
        <xdr:cNvPr id="4" name="AutoShape 26">
          <a:extLst>
            <a:ext uri="{FF2B5EF4-FFF2-40B4-BE49-F238E27FC236}">
              <a16:creationId xmlns:a16="http://schemas.microsoft.com/office/drawing/2014/main" id="{00000000-0008-0000-0700-000004000000}"/>
            </a:ext>
          </a:extLst>
        </xdr:cNvPr>
        <xdr:cNvCxnSpPr>
          <a:cxnSpLocks noChangeShapeType="1"/>
        </xdr:cNvCxnSpPr>
      </xdr:nvCxnSpPr>
      <xdr:spPr bwMode="auto">
        <a:xfrm>
          <a:off x="3524250" y="762000"/>
          <a:ext cx="17145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1123950</xdr:colOff>
      <xdr:row>5</xdr:row>
      <xdr:rowOff>57150</xdr:rowOff>
    </xdr:from>
    <xdr:to>
      <xdr:col>2</xdr:col>
      <xdr:colOff>581025</xdr:colOff>
      <xdr:row>5</xdr:row>
      <xdr:rowOff>57150</xdr:rowOff>
    </xdr:to>
    <xdr:cxnSp macro="">
      <xdr:nvCxnSpPr>
        <xdr:cNvPr id="5" name="AutoShape 144">
          <a:extLst>
            <a:ext uri="{FF2B5EF4-FFF2-40B4-BE49-F238E27FC236}">
              <a16:creationId xmlns:a16="http://schemas.microsoft.com/office/drawing/2014/main" id="{00000000-0008-0000-0700-000005000000}"/>
            </a:ext>
          </a:extLst>
        </xdr:cNvPr>
        <xdr:cNvCxnSpPr>
          <a:cxnSpLocks noChangeShapeType="1"/>
        </xdr:cNvCxnSpPr>
      </xdr:nvCxnSpPr>
      <xdr:spPr bwMode="auto">
        <a:xfrm>
          <a:off x="1581150" y="1162050"/>
          <a:ext cx="10572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454098</xdr:colOff>
      <xdr:row>61</xdr:row>
      <xdr:rowOff>110090</xdr:rowOff>
    </xdr:from>
    <xdr:to>
      <xdr:col>10</xdr:col>
      <xdr:colOff>285749</xdr:colOff>
      <xdr:row>80</xdr:row>
      <xdr:rowOff>173000</xdr:rowOff>
    </xdr:to>
    <xdr:graphicFrame macro="">
      <xdr:nvGraphicFramePr>
        <xdr:cNvPr id="2" name="Chart 4">
          <a:extLst>
            <a:ext uri="{FF2B5EF4-FFF2-40B4-BE49-F238E27FC236}">
              <a16:creationId xmlns:a16="http://schemas.microsoft.com/office/drawing/2014/main" id="{CE6A68F6-F5E7-4167-BFAD-70CE16BF70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22150</xdr:colOff>
      <xdr:row>80</xdr:row>
      <xdr:rowOff>3544</xdr:rowOff>
    </xdr:from>
    <xdr:to>
      <xdr:col>10</xdr:col>
      <xdr:colOff>317425</xdr:colOff>
      <xdr:row>93</xdr:row>
      <xdr:rowOff>60694</xdr:rowOff>
    </xdr:to>
    <xdr:graphicFrame macro="">
      <xdr:nvGraphicFramePr>
        <xdr:cNvPr id="3" name="Chart 11">
          <a:extLst>
            <a:ext uri="{FF2B5EF4-FFF2-40B4-BE49-F238E27FC236}">
              <a16:creationId xmlns:a16="http://schemas.microsoft.com/office/drawing/2014/main" id="{6917EC31-C1AD-4848-A979-C0E137E5B5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114300</xdr:colOff>
      <xdr:row>3</xdr:row>
      <xdr:rowOff>19050</xdr:rowOff>
    </xdr:from>
    <xdr:to>
      <xdr:col>6</xdr:col>
      <xdr:colOff>190500</xdr:colOff>
      <xdr:row>3</xdr:row>
      <xdr:rowOff>19050</xdr:rowOff>
    </xdr:to>
    <xdr:cxnSp macro="">
      <xdr:nvCxnSpPr>
        <xdr:cNvPr id="4" name="AutoShape 26">
          <a:extLst>
            <a:ext uri="{FF2B5EF4-FFF2-40B4-BE49-F238E27FC236}">
              <a16:creationId xmlns:a16="http://schemas.microsoft.com/office/drawing/2014/main" id="{C5BB9B16-B9D3-4AA3-B171-7BC3EF2BB20D}"/>
            </a:ext>
          </a:extLst>
        </xdr:cNvPr>
        <xdr:cNvCxnSpPr>
          <a:cxnSpLocks noChangeShapeType="1"/>
        </xdr:cNvCxnSpPr>
      </xdr:nvCxnSpPr>
      <xdr:spPr bwMode="auto">
        <a:xfrm>
          <a:off x="3524250" y="762000"/>
          <a:ext cx="17145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946734</xdr:colOff>
      <xdr:row>6</xdr:row>
      <xdr:rowOff>1771</xdr:rowOff>
    </xdr:from>
    <xdr:to>
      <xdr:col>2</xdr:col>
      <xdr:colOff>403809</xdr:colOff>
      <xdr:row>6</xdr:row>
      <xdr:rowOff>1771</xdr:rowOff>
    </xdr:to>
    <xdr:cxnSp macro="">
      <xdr:nvCxnSpPr>
        <xdr:cNvPr id="5" name="AutoShape 144">
          <a:extLst>
            <a:ext uri="{FF2B5EF4-FFF2-40B4-BE49-F238E27FC236}">
              <a16:creationId xmlns:a16="http://schemas.microsoft.com/office/drawing/2014/main" id="{DF19F247-C9DF-4F6C-95F9-8B21413372D9}"/>
            </a:ext>
          </a:extLst>
        </xdr:cNvPr>
        <xdr:cNvCxnSpPr>
          <a:cxnSpLocks noChangeShapeType="1"/>
        </xdr:cNvCxnSpPr>
      </xdr:nvCxnSpPr>
      <xdr:spPr bwMode="auto">
        <a:xfrm>
          <a:off x="1400833" y="1231161"/>
          <a:ext cx="1051959"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265814</xdr:colOff>
      <xdr:row>56</xdr:row>
      <xdr:rowOff>54713</xdr:rowOff>
    </xdr:from>
    <xdr:to>
      <xdr:col>10</xdr:col>
      <xdr:colOff>551564</xdr:colOff>
      <xdr:row>75</xdr:row>
      <xdr:rowOff>117622</xdr:rowOff>
    </xdr:to>
    <xdr:graphicFrame macro="">
      <xdr:nvGraphicFramePr>
        <xdr:cNvPr id="2" name="Chart 4">
          <a:extLst>
            <a:ext uri="{FF2B5EF4-FFF2-40B4-BE49-F238E27FC236}">
              <a16:creationId xmlns:a16="http://schemas.microsoft.com/office/drawing/2014/main" id="{D30746C7-CF15-48F5-9E6F-103E13C971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72877</xdr:colOff>
      <xdr:row>75</xdr:row>
      <xdr:rowOff>158602</xdr:rowOff>
    </xdr:from>
    <xdr:to>
      <xdr:col>10</xdr:col>
      <xdr:colOff>368152</xdr:colOff>
      <xdr:row>89</xdr:row>
      <xdr:rowOff>16392</xdr:rowOff>
    </xdr:to>
    <xdr:graphicFrame macro="">
      <xdr:nvGraphicFramePr>
        <xdr:cNvPr id="3" name="Chart 11">
          <a:extLst>
            <a:ext uri="{FF2B5EF4-FFF2-40B4-BE49-F238E27FC236}">
              <a16:creationId xmlns:a16="http://schemas.microsoft.com/office/drawing/2014/main" id="{C930D1E7-D8D6-4123-819E-ECF2416933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114300</xdr:colOff>
      <xdr:row>3</xdr:row>
      <xdr:rowOff>19050</xdr:rowOff>
    </xdr:from>
    <xdr:to>
      <xdr:col>6</xdr:col>
      <xdr:colOff>190500</xdr:colOff>
      <xdr:row>3</xdr:row>
      <xdr:rowOff>19050</xdr:rowOff>
    </xdr:to>
    <xdr:cxnSp macro="">
      <xdr:nvCxnSpPr>
        <xdr:cNvPr id="4" name="AutoShape 26">
          <a:extLst>
            <a:ext uri="{FF2B5EF4-FFF2-40B4-BE49-F238E27FC236}">
              <a16:creationId xmlns:a16="http://schemas.microsoft.com/office/drawing/2014/main" id="{7106947B-02B5-4281-A7FB-D3707486D6D8}"/>
            </a:ext>
          </a:extLst>
        </xdr:cNvPr>
        <xdr:cNvCxnSpPr>
          <a:cxnSpLocks noChangeShapeType="1"/>
        </xdr:cNvCxnSpPr>
      </xdr:nvCxnSpPr>
      <xdr:spPr bwMode="auto">
        <a:xfrm>
          <a:off x="3627120" y="773430"/>
          <a:ext cx="176022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114300</xdr:colOff>
      <xdr:row>3</xdr:row>
      <xdr:rowOff>19050</xdr:rowOff>
    </xdr:from>
    <xdr:to>
      <xdr:col>6</xdr:col>
      <xdr:colOff>190500</xdr:colOff>
      <xdr:row>3</xdr:row>
      <xdr:rowOff>19050</xdr:rowOff>
    </xdr:to>
    <xdr:cxnSp macro="">
      <xdr:nvCxnSpPr>
        <xdr:cNvPr id="6" name="AutoShape 26">
          <a:extLst>
            <a:ext uri="{FF2B5EF4-FFF2-40B4-BE49-F238E27FC236}">
              <a16:creationId xmlns:a16="http://schemas.microsoft.com/office/drawing/2014/main" id="{00000000-0008-0000-0700-000004000000}"/>
            </a:ext>
          </a:extLst>
        </xdr:cNvPr>
        <xdr:cNvCxnSpPr>
          <a:cxnSpLocks noChangeShapeType="1"/>
        </xdr:cNvCxnSpPr>
      </xdr:nvCxnSpPr>
      <xdr:spPr bwMode="auto">
        <a:xfrm>
          <a:off x="3627120" y="773430"/>
          <a:ext cx="176022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900223</xdr:colOff>
      <xdr:row>6</xdr:row>
      <xdr:rowOff>23922</xdr:rowOff>
    </xdr:from>
    <xdr:to>
      <xdr:col>2</xdr:col>
      <xdr:colOff>357298</xdr:colOff>
      <xdr:row>6</xdr:row>
      <xdr:rowOff>23922</xdr:rowOff>
    </xdr:to>
    <xdr:cxnSp macro="">
      <xdr:nvCxnSpPr>
        <xdr:cNvPr id="7" name="AutoShape 144">
          <a:extLst>
            <a:ext uri="{FF2B5EF4-FFF2-40B4-BE49-F238E27FC236}">
              <a16:creationId xmlns:a16="http://schemas.microsoft.com/office/drawing/2014/main" id="{00000000-0008-0000-0700-000005000000}"/>
            </a:ext>
          </a:extLst>
        </xdr:cNvPr>
        <xdr:cNvCxnSpPr>
          <a:cxnSpLocks noChangeShapeType="1"/>
        </xdr:cNvCxnSpPr>
      </xdr:nvCxnSpPr>
      <xdr:spPr bwMode="auto">
        <a:xfrm>
          <a:off x="1354322" y="1330841"/>
          <a:ext cx="1051959"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443024</xdr:colOff>
      <xdr:row>58</xdr:row>
      <xdr:rowOff>65789</xdr:rowOff>
    </xdr:from>
    <xdr:to>
      <xdr:col>10</xdr:col>
      <xdr:colOff>274675</xdr:colOff>
      <xdr:row>77</xdr:row>
      <xdr:rowOff>128698</xdr:rowOff>
    </xdr:to>
    <xdr:graphicFrame macro="">
      <xdr:nvGraphicFramePr>
        <xdr:cNvPr id="2" name="Chart 4">
          <a:extLst>
            <a:ext uri="{FF2B5EF4-FFF2-40B4-BE49-F238E27FC236}">
              <a16:creationId xmlns:a16="http://schemas.microsoft.com/office/drawing/2014/main" id="{D30746C7-CF15-48F5-9E6F-103E13C971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61801</xdr:colOff>
      <xdr:row>78</xdr:row>
      <xdr:rowOff>81072</xdr:rowOff>
    </xdr:from>
    <xdr:to>
      <xdr:col>10</xdr:col>
      <xdr:colOff>357076</xdr:colOff>
      <xdr:row>91</xdr:row>
      <xdr:rowOff>138223</xdr:rowOff>
    </xdr:to>
    <xdr:graphicFrame macro="">
      <xdr:nvGraphicFramePr>
        <xdr:cNvPr id="3" name="Chart 11">
          <a:extLst>
            <a:ext uri="{FF2B5EF4-FFF2-40B4-BE49-F238E27FC236}">
              <a16:creationId xmlns:a16="http://schemas.microsoft.com/office/drawing/2014/main" id="{C930D1E7-D8D6-4123-819E-ECF2416933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114300</xdr:colOff>
      <xdr:row>3</xdr:row>
      <xdr:rowOff>19050</xdr:rowOff>
    </xdr:from>
    <xdr:to>
      <xdr:col>6</xdr:col>
      <xdr:colOff>190500</xdr:colOff>
      <xdr:row>3</xdr:row>
      <xdr:rowOff>19050</xdr:rowOff>
    </xdr:to>
    <xdr:cxnSp macro="">
      <xdr:nvCxnSpPr>
        <xdr:cNvPr id="4" name="AutoShape 26">
          <a:extLst>
            <a:ext uri="{FF2B5EF4-FFF2-40B4-BE49-F238E27FC236}">
              <a16:creationId xmlns:a16="http://schemas.microsoft.com/office/drawing/2014/main" id="{7106947B-02B5-4281-A7FB-D3707486D6D8}"/>
            </a:ext>
          </a:extLst>
        </xdr:cNvPr>
        <xdr:cNvCxnSpPr>
          <a:cxnSpLocks noChangeShapeType="1"/>
        </xdr:cNvCxnSpPr>
      </xdr:nvCxnSpPr>
      <xdr:spPr bwMode="auto">
        <a:xfrm>
          <a:off x="3524250" y="762000"/>
          <a:ext cx="17145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946733</xdr:colOff>
      <xdr:row>6</xdr:row>
      <xdr:rowOff>57151</xdr:rowOff>
    </xdr:from>
    <xdr:to>
      <xdr:col>2</xdr:col>
      <xdr:colOff>403808</xdr:colOff>
      <xdr:row>6</xdr:row>
      <xdr:rowOff>57151</xdr:rowOff>
    </xdr:to>
    <xdr:cxnSp macro="">
      <xdr:nvCxnSpPr>
        <xdr:cNvPr id="5" name="AutoShape 144">
          <a:extLst>
            <a:ext uri="{FF2B5EF4-FFF2-40B4-BE49-F238E27FC236}">
              <a16:creationId xmlns:a16="http://schemas.microsoft.com/office/drawing/2014/main" id="{08D62AA4-F5A1-47CA-9A95-FCCD410D2D65}"/>
            </a:ext>
          </a:extLst>
        </xdr:cNvPr>
        <xdr:cNvCxnSpPr>
          <a:cxnSpLocks noChangeShapeType="1"/>
        </xdr:cNvCxnSpPr>
      </xdr:nvCxnSpPr>
      <xdr:spPr bwMode="auto">
        <a:xfrm>
          <a:off x="1400832" y="1397296"/>
          <a:ext cx="1051959"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354418</xdr:colOff>
      <xdr:row>56</xdr:row>
      <xdr:rowOff>143318</xdr:rowOff>
    </xdr:from>
    <xdr:to>
      <xdr:col>10</xdr:col>
      <xdr:colOff>186069</xdr:colOff>
      <xdr:row>76</xdr:row>
      <xdr:rowOff>6867</xdr:rowOff>
    </xdr:to>
    <xdr:graphicFrame macro="">
      <xdr:nvGraphicFramePr>
        <xdr:cNvPr id="2" name="Chart 4">
          <a:extLst>
            <a:ext uri="{FF2B5EF4-FFF2-40B4-BE49-F238E27FC236}">
              <a16:creationId xmlns:a16="http://schemas.microsoft.com/office/drawing/2014/main" id="{9F6ADAA2-CBA6-4EF5-95D9-23A2A42997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371918</xdr:colOff>
      <xdr:row>76</xdr:row>
      <xdr:rowOff>92150</xdr:rowOff>
    </xdr:from>
    <xdr:to>
      <xdr:col>10</xdr:col>
      <xdr:colOff>213094</xdr:colOff>
      <xdr:row>89</xdr:row>
      <xdr:rowOff>149299</xdr:rowOff>
    </xdr:to>
    <xdr:graphicFrame macro="">
      <xdr:nvGraphicFramePr>
        <xdr:cNvPr id="3" name="Chart 11">
          <a:extLst>
            <a:ext uri="{FF2B5EF4-FFF2-40B4-BE49-F238E27FC236}">
              <a16:creationId xmlns:a16="http://schemas.microsoft.com/office/drawing/2014/main" id="{B61822CF-5BAC-4F43-B2C1-17A0F27538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114300</xdr:colOff>
      <xdr:row>3</xdr:row>
      <xdr:rowOff>19050</xdr:rowOff>
    </xdr:from>
    <xdr:to>
      <xdr:col>6</xdr:col>
      <xdr:colOff>190500</xdr:colOff>
      <xdr:row>3</xdr:row>
      <xdr:rowOff>19050</xdr:rowOff>
    </xdr:to>
    <xdr:cxnSp macro="">
      <xdr:nvCxnSpPr>
        <xdr:cNvPr id="4" name="AutoShape 26">
          <a:extLst>
            <a:ext uri="{FF2B5EF4-FFF2-40B4-BE49-F238E27FC236}">
              <a16:creationId xmlns:a16="http://schemas.microsoft.com/office/drawing/2014/main" id="{8C3DC072-ED0A-4F57-9D19-088511165493}"/>
            </a:ext>
          </a:extLst>
        </xdr:cNvPr>
        <xdr:cNvCxnSpPr>
          <a:cxnSpLocks noChangeShapeType="1"/>
        </xdr:cNvCxnSpPr>
      </xdr:nvCxnSpPr>
      <xdr:spPr bwMode="auto">
        <a:xfrm>
          <a:off x="3524250" y="762000"/>
          <a:ext cx="17145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935658</xdr:colOff>
      <xdr:row>5</xdr:row>
      <xdr:rowOff>212208</xdr:rowOff>
    </xdr:from>
    <xdr:to>
      <xdr:col>2</xdr:col>
      <xdr:colOff>392733</xdr:colOff>
      <xdr:row>5</xdr:row>
      <xdr:rowOff>212208</xdr:rowOff>
    </xdr:to>
    <xdr:cxnSp macro="">
      <xdr:nvCxnSpPr>
        <xdr:cNvPr id="5" name="AutoShape 144">
          <a:extLst>
            <a:ext uri="{FF2B5EF4-FFF2-40B4-BE49-F238E27FC236}">
              <a16:creationId xmlns:a16="http://schemas.microsoft.com/office/drawing/2014/main" id="{9E975F8A-A8D8-4FE6-BD73-3AFFD3081B5C}"/>
            </a:ext>
          </a:extLst>
        </xdr:cNvPr>
        <xdr:cNvCxnSpPr>
          <a:cxnSpLocks noChangeShapeType="1"/>
        </xdr:cNvCxnSpPr>
      </xdr:nvCxnSpPr>
      <xdr:spPr bwMode="auto">
        <a:xfrm>
          <a:off x="1389757" y="1330842"/>
          <a:ext cx="1051959"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ham/Ki&#7875;m%20so&#225;t%20th&#7911;%20t&#7909;c%20HC/Chi%20ph&#237;%20c&#7911;a%20K&#7871;t%20c&#7845;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BM04 - Thi cong trên đường bộ"/>
      <sheetName val="BM04 - Thi cong nút giao"/>
      <sheetName val="BM04 - Chấp thuận TK nút gia"/>
    </sheetNames>
    <sheetDataSet>
      <sheetData sheetId="0"/>
      <sheetData sheetId="1">
        <row r="30">
          <cell r="K30">
            <v>8484000</v>
          </cell>
        </row>
        <row r="53">
          <cell r="K53">
            <v>8112000</v>
          </cell>
        </row>
        <row r="97">
          <cell r="L97">
            <v>4.3847241867043849E-2</v>
          </cell>
        </row>
        <row r="98">
          <cell r="L98">
            <v>0.95615275813295619</v>
          </cell>
        </row>
      </sheetData>
      <sheetData sheetId="2">
        <row r="28">
          <cell r="K28">
            <v>3706000</v>
          </cell>
        </row>
      </sheetData>
      <sheetData sheetId="3">
        <row r="29">
          <cell r="K29">
            <v>4668000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94"/>
  <sheetViews>
    <sheetView topLeftCell="A46" zoomScale="86" zoomScaleNormal="100" zoomScaleSheetLayoutView="90" workbookViewId="0">
      <selection activeCell="A54" sqref="A54:XFD57"/>
    </sheetView>
  </sheetViews>
  <sheetFormatPr defaultColWidth="9.140625" defaultRowHeight="20.100000000000001" customHeight="1" x14ac:dyDescent="0.25"/>
  <cols>
    <col min="1" max="1" width="6.85546875" style="5" customWidth="1"/>
    <col min="2" max="2" width="24" style="2" customWidth="1"/>
    <col min="3" max="3" width="20.28515625" style="2" customWidth="1"/>
    <col min="4" max="4" width="7.42578125" style="4" customWidth="1"/>
    <col min="5" max="5" width="8.140625" style="196" customWidth="1"/>
    <col min="6" max="6" width="8.42578125" style="2" customWidth="1"/>
    <col min="7" max="7" width="12.7109375" style="2" customWidth="1"/>
    <col min="8" max="8" width="7.42578125" style="2" customWidth="1"/>
    <col min="9" max="9" width="10.7109375" style="199" customWidth="1"/>
    <col min="10" max="10" width="11.28515625" style="2" customWidth="1"/>
    <col min="11" max="11" width="15.42578125" style="2" customWidth="1"/>
    <col min="12" max="12" width="14.140625" style="2" customWidth="1"/>
    <col min="13" max="16384" width="9.140625" style="1"/>
  </cols>
  <sheetData>
    <row r="1" spans="1:12" ht="20.100000000000001" customHeight="1" x14ac:dyDescent="0.3">
      <c r="B1" s="323"/>
      <c r="C1" s="323"/>
      <c r="D1" s="323"/>
      <c r="E1" s="323"/>
      <c r="F1" s="323"/>
      <c r="G1" s="323"/>
      <c r="H1" s="323"/>
      <c r="I1" s="323"/>
      <c r="J1" s="323"/>
      <c r="K1" s="323"/>
    </row>
    <row r="2" spans="1:12" ht="20.100000000000001" customHeight="1" x14ac:dyDescent="0.25">
      <c r="B2" s="324" t="s">
        <v>42</v>
      </c>
      <c r="C2" s="324"/>
      <c r="D2" s="324"/>
      <c r="E2" s="324"/>
      <c r="F2" s="324"/>
      <c r="G2" s="324"/>
      <c r="H2" s="324"/>
      <c r="I2" s="324"/>
      <c r="J2" s="324"/>
      <c r="K2" s="324"/>
    </row>
    <row r="3" spans="1:12" ht="20.100000000000001" customHeight="1" x14ac:dyDescent="0.3">
      <c r="B3" s="325" t="s">
        <v>41</v>
      </c>
      <c r="C3" s="325"/>
      <c r="D3" s="325"/>
      <c r="E3" s="325"/>
      <c r="F3" s="325"/>
      <c r="G3" s="325"/>
      <c r="H3" s="325"/>
      <c r="I3" s="325"/>
      <c r="J3" s="325"/>
      <c r="K3" s="325"/>
    </row>
    <row r="4" spans="1:12" ht="13.5" customHeight="1" x14ac:dyDescent="0.25">
      <c r="B4" s="57"/>
    </row>
    <row r="5" spans="1:12" ht="17.25" x14ac:dyDescent="0.25">
      <c r="B5" s="332" t="s">
        <v>110</v>
      </c>
      <c r="C5" s="332"/>
      <c r="I5" s="327" t="s">
        <v>39</v>
      </c>
      <c r="J5" s="327"/>
      <c r="K5" s="327"/>
      <c r="L5" s="56"/>
    </row>
    <row r="6" spans="1:12" ht="17.25" x14ac:dyDescent="0.25">
      <c r="B6" s="333" t="s">
        <v>79</v>
      </c>
      <c r="C6" s="333"/>
      <c r="I6" s="327"/>
      <c r="J6" s="327"/>
      <c r="K6" s="327"/>
      <c r="L6" s="56"/>
    </row>
    <row r="7" spans="1:12" ht="17.25" x14ac:dyDescent="0.25">
      <c r="B7" s="298"/>
      <c r="C7" s="298"/>
      <c r="I7" s="210"/>
      <c r="J7" s="210"/>
      <c r="K7" s="210"/>
      <c r="L7" s="56"/>
    </row>
    <row r="8" spans="1:12" ht="16.5" customHeight="1" x14ac:dyDescent="0.25">
      <c r="B8" s="324" t="s">
        <v>38</v>
      </c>
      <c r="C8" s="324"/>
      <c r="D8" s="324"/>
      <c r="E8" s="324"/>
      <c r="F8" s="324"/>
      <c r="G8" s="324"/>
      <c r="H8" s="324"/>
      <c r="I8" s="324"/>
      <c r="J8" s="324"/>
      <c r="K8" s="324"/>
    </row>
    <row r="9" spans="1:12" s="6" customFormat="1" ht="21.75" customHeight="1" x14ac:dyDescent="0.25">
      <c r="A9" s="19"/>
      <c r="B9" s="339" t="s">
        <v>113</v>
      </c>
      <c r="C9" s="339"/>
      <c r="D9" s="339"/>
      <c r="E9" s="339"/>
      <c r="F9" s="339"/>
      <c r="G9" s="339"/>
      <c r="H9" s="339"/>
      <c r="I9" s="339"/>
      <c r="J9" s="339"/>
      <c r="K9" s="339"/>
      <c r="L9" s="55"/>
    </row>
    <row r="10" spans="1:12" s="6" customFormat="1" ht="15.75" x14ac:dyDescent="0.25">
      <c r="A10" s="19"/>
      <c r="B10" s="212"/>
      <c r="C10" s="212"/>
      <c r="D10" s="212"/>
      <c r="E10" s="212"/>
      <c r="F10" s="212"/>
      <c r="G10" s="212"/>
      <c r="H10" s="212"/>
      <c r="I10" s="212"/>
      <c r="J10" s="212"/>
      <c r="K10" s="212"/>
      <c r="L10" s="55"/>
    </row>
    <row r="11" spans="1:12" s="6" customFormat="1" ht="20.100000000000001" customHeight="1" x14ac:dyDescent="0.25">
      <c r="A11" s="19" t="s">
        <v>37</v>
      </c>
      <c r="B11" s="322" t="s">
        <v>130</v>
      </c>
      <c r="C11" s="322"/>
      <c r="D11" s="322"/>
      <c r="E11" s="322"/>
      <c r="F11" s="322"/>
      <c r="G11" s="322"/>
      <c r="H11" s="322"/>
      <c r="I11" s="322"/>
      <c r="J11" s="322"/>
      <c r="K11" s="322"/>
      <c r="L11" s="55"/>
    </row>
    <row r="12" spans="1:12" s="6" customFormat="1" ht="12" customHeight="1" x14ac:dyDescent="0.25">
      <c r="A12" s="19"/>
      <c r="B12" s="74"/>
      <c r="C12" s="74"/>
      <c r="D12" s="74"/>
      <c r="E12" s="193"/>
      <c r="F12" s="74"/>
      <c r="G12" s="74"/>
      <c r="H12" s="74"/>
      <c r="I12" s="193"/>
      <c r="J12" s="74"/>
      <c r="K12" s="74"/>
      <c r="L12" s="55"/>
    </row>
    <row r="13" spans="1:12" s="6" customFormat="1" ht="94.5" x14ac:dyDescent="0.25">
      <c r="A13" s="215" t="s">
        <v>32</v>
      </c>
      <c r="B13" s="215" t="s">
        <v>31</v>
      </c>
      <c r="C13" s="215" t="s">
        <v>30</v>
      </c>
      <c r="D13" s="216" t="s">
        <v>29</v>
      </c>
      <c r="E13" s="217" t="s">
        <v>28</v>
      </c>
      <c r="F13" s="218" t="s">
        <v>27</v>
      </c>
      <c r="G13" s="216" t="s">
        <v>26</v>
      </c>
      <c r="H13" s="216" t="s">
        <v>25</v>
      </c>
      <c r="I13" s="219" t="s">
        <v>24</v>
      </c>
      <c r="J13" s="220" t="s">
        <v>23</v>
      </c>
      <c r="K13" s="220" t="s">
        <v>22</v>
      </c>
      <c r="L13" s="216" t="s">
        <v>21</v>
      </c>
    </row>
    <row r="14" spans="1:12" s="6" customFormat="1" ht="18" customHeight="1" x14ac:dyDescent="0.25">
      <c r="A14" s="221">
        <v>1</v>
      </c>
      <c r="B14" s="40" t="s">
        <v>20</v>
      </c>
      <c r="C14" s="36"/>
      <c r="D14" s="45"/>
      <c r="E14" s="194"/>
      <c r="F14" s="33"/>
      <c r="G14" s="33"/>
      <c r="H14" s="33"/>
      <c r="I14" s="200"/>
      <c r="J14" s="32"/>
      <c r="K14" s="32"/>
      <c r="L14" s="222"/>
    </row>
    <row r="15" spans="1:12" s="6" customFormat="1" ht="15.75" x14ac:dyDescent="0.25">
      <c r="A15" s="223" t="s">
        <v>108</v>
      </c>
      <c r="B15" s="161" t="s">
        <v>44</v>
      </c>
      <c r="C15" s="161" t="s">
        <v>19</v>
      </c>
      <c r="D15" s="159">
        <v>1</v>
      </c>
      <c r="E15" s="301">
        <v>48714</v>
      </c>
      <c r="F15" s="69">
        <v>0</v>
      </c>
      <c r="G15" s="69">
        <v>2000</v>
      </c>
      <c r="H15" s="33">
        <v>1</v>
      </c>
      <c r="I15" s="200">
        <v>340</v>
      </c>
      <c r="J15" s="32">
        <f>G15+F15+(D15*E15)</f>
        <v>50714</v>
      </c>
      <c r="K15" s="32">
        <f>J15*I15*H15</f>
        <v>17242760</v>
      </c>
      <c r="L15" s="222"/>
    </row>
    <row r="16" spans="1:12" s="6" customFormat="1" ht="99" customHeight="1" x14ac:dyDescent="0.25">
      <c r="A16" s="223" t="s">
        <v>109</v>
      </c>
      <c r="B16" s="162" t="s">
        <v>77</v>
      </c>
      <c r="C16" s="161" t="s">
        <v>56</v>
      </c>
      <c r="D16" s="159">
        <v>3</v>
      </c>
      <c r="E16" s="301">
        <v>48714</v>
      </c>
      <c r="F16" s="69">
        <v>0</v>
      </c>
      <c r="G16" s="69">
        <v>1000</v>
      </c>
      <c r="H16" s="33">
        <v>1</v>
      </c>
      <c r="I16" s="200">
        <v>340</v>
      </c>
      <c r="J16" s="32">
        <f t="shared" ref="J16:J19" si="0">G16+F16+(D16*E16)</f>
        <v>147142</v>
      </c>
      <c r="K16" s="32">
        <f t="shared" ref="K16:K19" si="1">J16*I16*H16</f>
        <v>50028280</v>
      </c>
      <c r="L16" s="222"/>
    </row>
    <row r="17" spans="1:12" s="6" customFormat="1" ht="51" customHeight="1" x14ac:dyDescent="0.25">
      <c r="A17" s="223" t="s">
        <v>111</v>
      </c>
      <c r="B17" s="163" t="s">
        <v>76</v>
      </c>
      <c r="C17" s="163" t="s">
        <v>75</v>
      </c>
      <c r="D17" s="159">
        <v>30</v>
      </c>
      <c r="E17" s="301">
        <v>48714</v>
      </c>
      <c r="F17" s="160">
        <v>0</v>
      </c>
      <c r="G17" s="160">
        <v>500000</v>
      </c>
      <c r="H17" s="157">
        <v>1</v>
      </c>
      <c r="I17" s="203">
        <v>340</v>
      </c>
      <c r="J17" s="158">
        <f t="shared" si="0"/>
        <v>1961420</v>
      </c>
      <c r="K17" s="158">
        <f t="shared" si="1"/>
        <v>666882800</v>
      </c>
      <c r="L17" s="222"/>
    </row>
    <row r="18" spans="1:12" s="6" customFormat="1" ht="15.75" x14ac:dyDescent="0.25">
      <c r="A18" s="221">
        <v>2</v>
      </c>
      <c r="B18" s="40" t="s">
        <v>18</v>
      </c>
      <c r="C18" s="36" t="s">
        <v>7</v>
      </c>
      <c r="D18" s="81">
        <v>6</v>
      </c>
      <c r="E18" s="301">
        <v>48714</v>
      </c>
      <c r="F18" s="33"/>
      <c r="G18" s="33">
        <v>50000</v>
      </c>
      <c r="H18" s="33">
        <v>1</v>
      </c>
      <c r="I18" s="200">
        <v>300</v>
      </c>
      <c r="J18" s="32">
        <f t="shared" si="0"/>
        <v>342284</v>
      </c>
      <c r="K18" s="32">
        <f t="shared" si="1"/>
        <v>102685200</v>
      </c>
      <c r="L18" s="300"/>
    </row>
    <row r="19" spans="1:12" s="6" customFormat="1" ht="18" customHeight="1" x14ac:dyDescent="0.25">
      <c r="A19" s="225"/>
      <c r="B19" s="36"/>
      <c r="C19" s="36" t="s">
        <v>17</v>
      </c>
      <c r="D19" s="81">
        <v>1.5</v>
      </c>
      <c r="E19" s="301">
        <v>48714</v>
      </c>
      <c r="F19" s="33"/>
      <c r="G19" s="33">
        <v>15000</v>
      </c>
      <c r="H19" s="33">
        <v>1</v>
      </c>
      <c r="I19" s="200">
        <v>20</v>
      </c>
      <c r="J19" s="32">
        <f t="shared" si="0"/>
        <v>88071</v>
      </c>
      <c r="K19" s="32">
        <f t="shared" si="1"/>
        <v>1761420</v>
      </c>
      <c r="L19" s="222"/>
    </row>
    <row r="20" spans="1:12" s="6" customFormat="1" ht="18" customHeight="1" x14ac:dyDescent="0.25">
      <c r="A20" s="225"/>
      <c r="B20" s="36"/>
      <c r="C20" s="36" t="s">
        <v>35</v>
      </c>
      <c r="D20" s="81">
        <v>1</v>
      </c>
      <c r="E20" s="301">
        <v>48714</v>
      </c>
      <c r="F20" s="33"/>
      <c r="G20" s="33">
        <v>15000</v>
      </c>
      <c r="H20" s="33">
        <v>1</v>
      </c>
      <c r="I20" s="200">
        <v>20</v>
      </c>
      <c r="J20" s="32">
        <f t="shared" ref="J20" si="2">G20+F20+(D20*E20)</f>
        <v>63714</v>
      </c>
      <c r="K20" s="32">
        <f t="shared" ref="K20" si="3">J20*I20*H20</f>
        <v>1274280</v>
      </c>
      <c r="L20" s="222"/>
    </row>
    <row r="21" spans="1:12" s="6" customFormat="1" ht="31.5" x14ac:dyDescent="0.25">
      <c r="A21" s="221">
        <v>3</v>
      </c>
      <c r="B21" s="40" t="s">
        <v>15</v>
      </c>
      <c r="C21" s="36"/>
      <c r="D21" s="35"/>
      <c r="E21" s="194"/>
      <c r="F21" s="33"/>
      <c r="G21" s="33"/>
      <c r="H21" s="33"/>
      <c r="I21" s="200"/>
      <c r="J21" s="32"/>
      <c r="K21" s="32"/>
      <c r="L21" s="222"/>
    </row>
    <row r="22" spans="1:12" s="6" customFormat="1" ht="18" customHeight="1" x14ac:dyDescent="0.25">
      <c r="A22" s="226" t="s">
        <v>14</v>
      </c>
      <c r="B22" s="36" t="s">
        <v>13</v>
      </c>
      <c r="C22" s="36"/>
      <c r="D22" s="35"/>
      <c r="E22" s="194"/>
      <c r="F22" s="33"/>
      <c r="G22" s="33"/>
      <c r="H22" s="33"/>
      <c r="I22" s="200"/>
      <c r="J22" s="32"/>
      <c r="K22" s="32"/>
      <c r="L22" s="222"/>
    </row>
    <row r="23" spans="1:12" s="6" customFormat="1" ht="18" customHeight="1" x14ac:dyDescent="0.25">
      <c r="A23" s="226" t="s">
        <v>12</v>
      </c>
      <c r="B23" s="36" t="s">
        <v>11</v>
      </c>
      <c r="C23" s="36"/>
      <c r="D23" s="35"/>
      <c r="E23" s="194"/>
      <c r="F23" s="33"/>
      <c r="G23" s="33"/>
      <c r="H23" s="33"/>
      <c r="I23" s="200"/>
      <c r="J23" s="32"/>
      <c r="K23" s="32"/>
      <c r="L23" s="222"/>
    </row>
    <row r="24" spans="1:12" s="6" customFormat="1" ht="64.5" customHeight="1" x14ac:dyDescent="0.25">
      <c r="A24" s="225">
        <v>4</v>
      </c>
      <c r="B24" s="36" t="s">
        <v>10</v>
      </c>
      <c r="C24" s="36"/>
      <c r="D24" s="35"/>
      <c r="E24" s="194"/>
      <c r="F24" s="33"/>
      <c r="G24" s="33"/>
      <c r="H24" s="33"/>
      <c r="I24" s="200"/>
      <c r="J24" s="32"/>
      <c r="K24" s="32"/>
      <c r="L24" s="222"/>
    </row>
    <row r="25" spans="1:12" s="6" customFormat="1" ht="42.75" customHeight="1" x14ac:dyDescent="0.25">
      <c r="A25" s="225">
        <v>5</v>
      </c>
      <c r="B25" s="36" t="s">
        <v>9</v>
      </c>
      <c r="C25" s="36"/>
      <c r="D25" s="35"/>
      <c r="E25" s="194"/>
      <c r="F25" s="33"/>
      <c r="G25" s="33"/>
      <c r="H25" s="33"/>
      <c r="I25" s="200"/>
      <c r="J25" s="32"/>
      <c r="K25" s="32"/>
      <c r="L25" s="222"/>
    </row>
    <row r="26" spans="1:12" s="6" customFormat="1" ht="15.75" x14ac:dyDescent="0.25">
      <c r="A26" s="225">
        <v>6</v>
      </c>
      <c r="B26" s="40" t="s">
        <v>8</v>
      </c>
      <c r="C26" s="36" t="s">
        <v>7</v>
      </c>
      <c r="D26" s="68">
        <v>3</v>
      </c>
      <c r="E26" s="301">
        <v>48714</v>
      </c>
      <c r="F26" s="69"/>
      <c r="G26" s="69">
        <v>50000</v>
      </c>
      <c r="H26" s="33">
        <v>1</v>
      </c>
      <c r="I26" s="200">
        <v>250</v>
      </c>
      <c r="J26" s="32">
        <f>G26+F26+(D26*E26)</f>
        <v>196142</v>
      </c>
      <c r="K26" s="32">
        <f>J26*I26*H26</f>
        <v>49035500</v>
      </c>
      <c r="L26" s="222"/>
    </row>
    <row r="27" spans="1:12" s="6" customFormat="1" ht="18" customHeight="1" x14ac:dyDescent="0.25">
      <c r="A27" s="215"/>
      <c r="B27" s="36"/>
      <c r="C27" s="36" t="s">
        <v>6</v>
      </c>
      <c r="D27" s="68">
        <v>1.5</v>
      </c>
      <c r="E27" s="301">
        <v>48714</v>
      </c>
      <c r="F27" s="69"/>
      <c r="G27" s="69">
        <v>15000</v>
      </c>
      <c r="H27" s="33">
        <v>1</v>
      </c>
      <c r="I27" s="200">
        <v>70</v>
      </c>
      <c r="J27" s="32">
        <f>G27+F27+(D27*E27)</f>
        <v>88071</v>
      </c>
      <c r="K27" s="32">
        <f>J27*I27*H27</f>
        <v>6164970</v>
      </c>
      <c r="L27" s="222"/>
    </row>
    <row r="28" spans="1:12" s="6" customFormat="1" ht="18" customHeight="1" x14ac:dyDescent="0.25">
      <c r="A28" s="215"/>
      <c r="B28" s="36"/>
      <c r="C28" s="36" t="s">
        <v>35</v>
      </c>
      <c r="D28" s="68">
        <v>1</v>
      </c>
      <c r="E28" s="301">
        <v>48714</v>
      </c>
      <c r="F28" s="69"/>
      <c r="G28" s="69">
        <v>15000</v>
      </c>
      <c r="H28" s="33">
        <v>1</v>
      </c>
      <c r="I28" s="200">
        <v>70</v>
      </c>
      <c r="J28" s="32">
        <f>G28+F28+(D28*E28)</f>
        <v>63714</v>
      </c>
      <c r="K28" s="32">
        <f>J28*I28*H28</f>
        <v>4459980</v>
      </c>
      <c r="L28" s="222"/>
    </row>
    <row r="29" spans="1:12" s="6" customFormat="1" ht="18" customHeight="1" x14ac:dyDescent="0.25">
      <c r="A29" s="227"/>
      <c r="B29" s="36"/>
      <c r="C29" s="36" t="s">
        <v>4</v>
      </c>
      <c r="D29" s="35"/>
      <c r="E29" s="194"/>
      <c r="F29" s="33"/>
      <c r="G29" s="33"/>
      <c r="H29" s="33"/>
      <c r="I29" s="200"/>
      <c r="J29" s="32"/>
      <c r="K29" s="32"/>
      <c r="L29" s="222"/>
    </row>
    <row r="30" spans="1:12" s="6" customFormat="1" ht="19.5" customHeight="1" x14ac:dyDescent="0.25">
      <c r="A30" s="226"/>
      <c r="B30" s="340" t="s">
        <v>3</v>
      </c>
      <c r="C30" s="340"/>
      <c r="D30" s="228"/>
      <c r="E30" s="229"/>
      <c r="F30" s="230"/>
      <c r="G30" s="230"/>
      <c r="H30" s="231"/>
      <c r="I30" s="229"/>
      <c r="J30" s="232">
        <f>SUM(J14:J29)</f>
        <v>3001272</v>
      </c>
      <c r="K30" s="232">
        <f>SUM(K14:K29)</f>
        <v>899535190</v>
      </c>
      <c r="L30" s="230"/>
    </row>
    <row r="31" spans="1:12" s="6" customFormat="1" ht="20.100000000000001" customHeight="1" x14ac:dyDescent="0.25">
      <c r="A31" s="24"/>
      <c r="B31" s="23"/>
      <c r="C31" s="23"/>
      <c r="D31" s="22"/>
      <c r="E31" s="195"/>
      <c r="F31" s="20"/>
      <c r="G31" s="20"/>
      <c r="H31" s="21"/>
      <c r="I31" s="195"/>
      <c r="J31" s="20"/>
      <c r="K31" s="20"/>
      <c r="L31" s="20"/>
    </row>
    <row r="32" spans="1:12" s="6" customFormat="1" ht="27.75" customHeight="1" x14ac:dyDescent="0.25">
      <c r="A32" s="19" t="s">
        <v>34</v>
      </c>
      <c r="B32" s="322" t="s">
        <v>131</v>
      </c>
      <c r="C32" s="322"/>
      <c r="D32" s="322"/>
      <c r="E32" s="322"/>
      <c r="F32" s="322"/>
      <c r="G32" s="322"/>
      <c r="H32" s="322"/>
      <c r="I32" s="322"/>
      <c r="J32" s="322"/>
      <c r="K32" s="322"/>
      <c r="L32" s="322"/>
    </row>
    <row r="33" spans="1:12" s="6" customFormat="1" ht="20.100000000000001" customHeight="1" x14ac:dyDescent="0.25">
      <c r="A33" s="10"/>
      <c r="B33" s="7"/>
      <c r="C33" s="7"/>
      <c r="D33" s="53"/>
      <c r="E33" s="196"/>
      <c r="F33" s="7"/>
      <c r="G33" s="7"/>
      <c r="H33" s="7"/>
      <c r="I33" s="201"/>
      <c r="J33" s="7"/>
      <c r="K33" s="7"/>
      <c r="L33" s="7"/>
    </row>
    <row r="34" spans="1:12" s="6" customFormat="1" ht="94.5" x14ac:dyDescent="0.25">
      <c r="A34" s="215" t="s">
        <v>32</v>
      </c>
      <c r="B34" s="215" t="s">
        <v>31</v>
      </c>
      <c r="C34" s="215" t="s">
        <v>30</v>
      </c>
      <c r="D34" s="216" t="s">
        <v>29</v>
      </c>
      <c r="E34" s="217" t="s">
        <v>28</v>
      </c>
      <c r="F34" s="218" t="s">
        <v>27</v>
      </c>
      <c r="G34" s="216" t="s">
        <v>26</v>
      </c>
      <c r="H34" s="216" t="s">
        <v>25</v>
      </c>
      <c r="I34" s="219" t="s">
        <v>24</v>
      </c>
      <c r="J34" s="216" t="s">
        <v>23</v>
      </c>
      <c r="K34" s="216" t="s">
        <v>22</v>
      </c>
      <c r="L34" s="216" t="s">
        <v>21</v>
      </c>
    </row>
    <row r="35" spans="1:12" s="6" customFormat="1" ht="18" customHeight="1" x14ac:dyDescent="0.25">
      <c r="A35" s="221">
        <v>1</v>
      </c>
      <c r="B35" s="40" t="s">
        <v>20</v>
      </c>
      <c r="C35" s="36"/>
      <c r="D35" s="45"/>
      <c r="E35" s="194"/>
      <c r="F35" s="33"/>
      <c r="G35" s="33"/>
      <c r="H35" s="33"/>
      <c r="I35" s="200"/>
      <c r="J35" s="32"/>
      <c r="K35" s="32"/>
      <c r="L35" s="222"/>
    </row>
    <row r="36" spans="1:12" s="6" customFormat="1" ht="31.5" customHeight="1" x14ac:dyDescent="0.25">
      <c r="A36" s="223" t="s">
        <v>108</v>
      </c>
      <c r="B36" s="165" t="s">
        <v>114</v>
      </c>
      <c r="C36" s="161" t="s">
        <v>19</v>
      </c>
      <c r="D36" s="159">
        <v>0.5</v>
      </c>
      <c r="E36" s="301">
        <v>48714</v>
      </c>
      <c r="F36" s="69">
        <v>0</v>
      </c>
      <c r="G36" s="69">
        <v>2000</v>
      </c>
      <c r="H36" s="33">
        <v>1</v>
      </c>
      <c r="I36" s="200">
        <v>340</v>
      </c>
      <c r="J36" s="32">
        <f>G36+F36+(D36*E36)</f>
        <v>26357</v>
      </c>
      <c r="K36" s="32">
        <f>J36*I36*H36</f>
        <v>8961380</v>
      </c>
      <c r="L36" s="222"/>
    </row>
    <row r="37" spans="1:12" s="6" customFormat="1" ht="99.75" customHeight="1" x14ac:dyDescent="0.25">
      <c r="A37" s="223">
        <v>1.2</v>
      </c>
      <c r="B37" s="165" t="s">
        <v>115</v>
      </c>
      <c r="C37" s="161" t="s">
        <v>56</v>
      </c>
      <c r="D37" s="159">
        <v>1.5</v>
      </c>
      <c r="E37" s="301">
        <v>48714</v>
      </c>
      <c r="F37" s="69">
        <v>0</v>
      </c>
      <c r="G37" s="69">
        <v>1000</v>
      </c>
      <c r="H37" s="33">
        <v>1</v>
      </c>
      <c r="I37" s="200">
        <v>340</v>
      </c>
      <c r="J37" s="32">
        <f t="shared" ref="J37:J39" si="4">G37+F37+(D37*E37)</f>
        <v>74071</v>
      </c>
      <c r="K37" s="32">
        <f t="shared" ref="K37:K39" si="5">J37*I37*H37</f>
        <v>25184140</v>
      </c>
      <c r="L37" s="222"/>
    </row>
    <row r="38" spans="1:12" s="6" customFormat="1" ht="54.75" customHeight="1" x14ac:dyDescent="0.25">
      <c r="A38" s="223">
        <v>1.3</v>
      </c>
      <c r="B38" s="163" t="s">
        <v>116</v>
      </c>
      <c r="C38" s="163" t="s">
        <v>75</v>
      </c>
      <c r="D38" s="159">
        <v>30</v>
      </c>
      <c r="E38" s="301">
        <v>48714</v>
      </c>
      <c r="F38" s="160">
        <v>0</v>
      </c>
      <c r="G38" s="160">
        <v>500000</v>
      </c>
      <c r="H38" s="157">
        <v>1</v>
      </c>
      <c r="I38" s="203">
        <v>340</v>
      </c>
      <c r="J38" s="158">
        <f t="shared" si="4"/>
        <v>1961420</v>
      </c>
      <c r="K38" s="158">
        <f t="shared" si="5"/>
        <v>666882800</v>
      </c>
      <c r="L38" s="222"/>
    </row>
    <row r="39" spans="1:12" s="6" customFormat="1" ht="15.75" x14ac:dyDescent="0.25">
      <c r="A39" s="221">
        <v>2</v>
      </c>
      <c r="B39" s="40" t="s">
        <v>18</v>
      </c>
      <c r="C39" s="36" t="s">
        <v>7</v>
      </c>
      <c r="D39" s="167">
        <v>3</v>
      </c>
      <c r="E39" s="301">
        <v>48714</v>
      </c>
      <c r="F39" s="33"/>
      <c r="G39" s="169">
        <v>50000</v>
      </c>
      <c r="H39" s="33">
        <v>1</v>
      </c>
      <c r="I39" s="202">
        <v>40</v>
      </c>
      <c r="J39" s="32">
        <f t="shared" si="4"/>
        <v>196142</v>
      </c>
      <c r="K39" s="32">
        <f t="shared" si="5"/>
        <v>7845680</v>
      </c>
      <c r="L39" s="300"/>
    </row>
    <row r="40" spans="1:12" s="6" customFormat="1" ht="18" customHeight="1" x14ac:dyDescent="0.25">
      <c r="A40" s="225"/>
      <c r="B40" s="36"/>
      <c r="C40" s="36" t="s">
        <v>17</v>
      </c>
      <c r="D40" s="81">
        <v>1.5</v>
      </c>
      <c r="E40" s="301">
        <v>48714</v>
      </c>
      <c r="F40" s="33"/>
      <c r="G40" s="33">
        <v>15000</v>
      </c>
      <c r="H40" s="33">
        <v>1</v>
      </c>
      <c r="I40" s="200">
        <v>50</v>
      </c>
      <c r="J40" s="32">
        <f t="shared" ref="J40:J41" si="6">G40+F40+(D40*E40)</f>
        <v>88071</v>
      </c>
      <c r="K40" s="32">
        <f t="shared" ref="K40:K41" si="7">J40*I40*H40</f>
        <v>4403550</v>
      </c>
      <c r="L40" s="222"/>
    </row>
    <row r="41" spans="1:12" s="6" customFormat="1" ht="18" customHeight="1" x14ac:dyDescent="0.25">
      <c r="A41" s="225"/>
      <c r="B41" s="36"/>
      <c r="C41" s="36" t="s">
        <v>35</v>
      </c>
      <c r="D41" s="167">
        <v>0.5</v>
      </c>
      <c r="E41" s="301">
        <v>48714</v>
      </c>
      <c r="F41" s="33"/>
      <c r="G41" s="169">
        <v>3000</v>
      </c>
      <c r="H41" s="33">
        <v>1</v>
      </c>
      <c r="I41" s="202">
        <v>250</v>
      </c>
      <c r="J41" s="32">
        <f t="shared" si="6"/>
        <v>27357</v>
      </c>
      <c r="K41" s="32">
        <f t="shared" si="7"/>
        <v>6839250</v>
      </c>
      <c r="L41" s="222"/>
    </row>
    <row r="42" spans="1:12" s="6" customFormat="1" ht="31.5" x14ac:dyDescent="0.25">
      <c r="A42" s="221">
        <v>3</v>
      </c>
      <c r="B42" s="40" t="s">
        <v>15</v>
      </c>
      <c r="C42" s="36"/>
      <c r="D42" s="35"/>
      <c r="E42" s="194"/>
      <c r="F42" s="33"/>
      <c r="G42" s="33"/>
      <c r="H42" s="33">
        <v>1</v>
      </c>
      <c r="I42" s="200"/>
      <c r="J42" s="32">
        <f t="shared" ref="J42:J44" si="8">G42+F42+(D42*E42)</f>
        <v>0</v>
      </c>
      <c r="K42" s="32">
        <f t="shared" ref="K42:K44" si="9">J42*I42*H42</f>
        <v>0</v>
      </c>
      <c r="L42" s="222"/>
    </row>
    <row r="43" spans="1:12" s="6" customFormat="1" ht="18" customHeight="1" x14ac:dyDescent="0.25">
      <c r="A43" s="226" t="s">
        <v>14</v>
      </c>
      <c r="B43" s="36" t="s">
        <v>13</v>
      </c>
      <c r="C43" s="36"/>
      <c r="D43" s="35"/>
      <c r="E43" s="194"/>
      <c r="F43" s="33"/>
      <c r="G43" s="33"/>
      <c r="H43" s="33">
        <v>1</v>
      </c>
      <c r="I43" s="200"/>
      <c r="J43" s="32">
        <f t="shared" si="8"/>
        <v>0</v>
      </c>
      <c r="K43" s="32">
        <f t="shared" si="9"/>
        <v>0</v>
      </c>
      <c r="L43" s="222"/>
    </row>
    <row r="44" spans="1:12" s="6" customFormat="1" ht="18" customHeight="1" x14ac:dyDescent="0.25">
      <c r="A44" s="226" t="s">
        <v>12</v>
      </c>
      <c r="B44" s="36" t="s">
        <v>11</v>
      </c>
      <c r="C44" s="36"/>
      <c r="D44" s="35"/>
      <c r="E44" s="194"/>
      <c r="F44" s="33"/>
      <c r="G44" s="33"/>
      <c r="H44" s="33">
        <v>1</v>
      </c>
      <c r="I44" s="200"/>
      <c r="J44" s="32">
        <f t="shared" si="8"/>
        <v>0</v>
      </c>
      <c r="K44" s="32">
        <f t="shared" si="9"/>
        <v>0</v>
      </c>
      <c r="L44" s="222"/>
    </row>
    <row r="45" spans="1:12" s="6" customFormat="1" ht="64.5" customHeight="1" x14ac:dyDescent="0.25">
      <c r="A45" s="225">
        <v>4</v>
      </c>
      <c r="B45" s="36" t="s">
        <v>10</v>
      </c>
      <c r="C45" s="36"/>
      <c r="D45" s="35"/>
      <c r="E45" s="194"/>
      <c r="F45" s="33"/>
      <c r="G45" s="33"/>
      <c r="H45" s="33"/>
      <c r="I45" s="200"/>
      <c r="J45" s="32"/>
      <c r="K45" s="32"/>
      <c r="L45" s="222"/>
    </row>
    <row r="46" spans="1:12" s="6" customFormat="1" ht="42.75" customHeight="1" x14ac:dyDescent="0.25">
      <c r="A46" s="225">
        <v>5</v>
      </c>
      <c r="B46" s="36" t="s">
        <v>9</v>
      </c>
      <c r="C46" s="36"/>
      <c r="D46" s="35"/>
      <c r="E46" s="194"/>
      <c r="F46" s="33"/>
      <c r="G46" s="33"/>
      <c r="H46" s="33">
        <v>1</v>
      </c>
      <c r="I46" s="200"/>
      <c r="J46" s="32">
        <f>G46+F46+(D46*E46)</f>
        <v>0</v>
      </c>
      <c r="K46" s="32">
        <f>J46*I46*H46</f>
        <v>0</v>
      </c>
      <c r="L46" s="222"/>
    </row>
    <row r="47" spans="1:12" s="6" customFormat="1" ht="15.75" x14ac:dyDescent="0.25">
      <c r="A47" s="225">
        <v>6</v>
      </c>
      <c r="B47" s="40" t="s">
        <v>8</v>
      </c>
      <c r="C47" s="36" t="s">
        <v>7</v>
      </c>
      <c r="D47" s="159">
        <v>1</v>
      </c>
      <c r="E47" s="301">
        <v>48714</v>
      </c>
      <c r="F47" s="69"/>
      <c r="G47" s="170">
        <v>30000</v>
      </c>
      <c r="H47" s="33">
        <v>1</v>
      </c>
      <c r="I47" s="200">
        <v>10</v>
      </c>
      <c r="J47" s="32">
        <f>G47+F47+(D47*E47)</f>
        <v>78714</v>
      </c>
      <c r="K47" s="32">
        <f>J47*I47*H47</f>
        <v>787140</v>
      </c>
      <c r="L47" s="222"/>
    </row>
    <row r="48" spans="1:12" s="6" customFormat="1" ht="18" customHeight="1" x14ac:dyDescent="0.25">
      <c r="A48" s="215"/>
      <c r="B48" s="36"/>
      <c r="C48" s="36" t="s">
        <v>6</v>
      </c>
      <c r="D48" s="68">
        <v>1.5</v>
      </c>
      <c r="E48" s="301">
        <v>48714</v>
      </c>
      <c r="F48" s="69"/>
      <c r="G48" s="69">
        <v>15000</v>
      </c>
      <c r="H48" s="33">
        <v>1</v>
      </c>
      <c r="I48" s="200">
        <v>80</v>
      </c>
      <c r="J48" s="32">
        <f>G48+F48+(D48*E48)</f>
        <v>88071</v>
      </c>
      <c r="K48" s="32">
        <f>J48*I48*H48</f>
        <v>7045680</v>
      </c>
      <c r="L48" s="222"/>
    </row>
    <row r="49" spans="1:13" s="6" customFormat="1" ht="18" customHeight="1" x14ac:dyDescent="0.25">
      <c r="A49" s="215"/>
      <c r="B49" s="36"/>
      <c r="C49" s="36" t="s">
        <v>35</v>
      </c>
      <c r="D49" s="35">
        <v>0.5</v>
      </c>
      <c r="E49" s="301">
        <v>48714</v>
      </c>
      <c r="F49" s="33"/>
      <c r="G49" s="169">
        <v>3000</v>
      </c>
      <c r="H49" s="33">
        <v>1</v>
      </c>
      <c r="I49" s="200">
        <v>250</v>
      </c>
      <c r="J49" s="32">
        <f>G49+F49+(D49*E49)</f>
        <v>27357</v>
      </c>
      <c r="K49" s="32">
        <f>J49*I49*H49</f>
        <v>6839250</v>
      </c>
      <c r="L49" s="222"/>
    </row>
    <row r="50" spans="1:13" s="6" customFormat="1" ht="18" customHeight="1" x14ac:dyDescent="0.25">
      <c r="A50" s="227"/>
      <c r="B50" s="36"/>
      <c r="C50" s="36" t="s">
        <v>4</v>
      </c>
      <c r="D50" s="35"/>
      <c r="E50" s="194"/>
      <c r="F50" s="33"/>
      <c r="G50" s="33"/>
      <c r="H50" s="33">
        <v>1</v>
      </c>
      <c r="I50" s="200"/>
      <c r="J50" s="32">
        <f>G50+F50+(D50*E50)</f>
        <v>0</v>
      </c>
      <c r="K50" s="32">
        <f>J50*I50*H50</f>
        <v>0</v>
      </c>
      <c r="L50" s="222"/>
    </row>
    <row r="51" spans="1:13" s="6" customFormat="1" ht="19.5" customHeight="1" x14ac:dyDescent="0.25">
      <c r="A51" s="226"/>
      <c r="B51" s="340" t="s">
        <v>3</v>
      </c>
      <c r="C51" s="340"/>
      <c r="D51" s="228"/>
      <c r="E51" s="229"/>
      <c r="F51" s="230"/>
      <c r="G51" s="230"/>
      <c r="H51" s="231"/>
      <c r="I51" s="229"/>
      <c r="J51" s="232">
        <f>SUM(J35:J50)</f>
        <v>2567560</v>
      </c>
      <c r="K51" s="232">
        <f>SUM(K35:K50)</f>
        <v>734788870</v>
      </c>
      <c r="L51" s="230"/>
    </row>
    <row r="52" spans="1:13" s="6" customFormat="1" ht="1.5" customHeight="1" x14ac:dyDescent="0.25">
      <c r="A52" s="24"/>
      <c r="B52" s="23"/>
      <c r="C52" s="23"/>
      <c r="D52" s="22"/>
      <c r="E52" s="195"/>
      <c r="F52" s="20"/>
      <c r="G52" s="20"/>
      <c r="H52" s="21"/>
      <c r="I52" s="195"/>
      <c r="J52" s="20"/>
      <c r="K52" s="20"/>
      <c r="L52" s="20"/>
    </row>
    <row r="53" spans="1:13" s="6" customFormat="1" ht="29.25" customHeight="1" x14ac:dyDescent="0.25">
      <c r="A53" s="19" t="s">
        <v>2</v>
      </c>
      <c r="B53" s="322" t="s">
        <v>1</v>
      </c>
      <c r="C53" s="322"/>
      <c r="D53" s="322"/>
      <c r="E53" s="322"/>
      <c r="F53" s="322"/>
      <c r="G53" s="322"/>
      <c r="H53" s="322"/>
      <c r="I53" s="322"/>
      <c r="J53" s="322"/>
      <c r="K53" s="322"/>
      <c r="L53" s="322"/>
    </row>
    <row r="54" spans="1:13" s="241" customFormat="1" ht="20.100000000000001" customHeight="1" x14ac:dyDescent="0.25">
      <c r="A54" s="239"/>
      <c r="B54" s="334" t="s">
        <v>122</v>
      </c>
      <c r="C54" s="334"/>
      <c r="D54" s="334"/>
      <c r="E54" s="334"/>
      <c r="F54" s="334"/>
      <c r="G54" s="334"/>
      <c r="H54" s="334"/>
      <c r="I54" s="334"/>
      <c r="J54" s="334"/>
      <c r="K54" s="334"/>
      <c r="L54" s="334"/>
      <c r="M54" s="334"/>
    </row>
    <row r="55" spans="1:13" s="241" customFormat="1" ht="20.100000000000001" customHeight="1" x14ac:dyDescent="0.25">
      <c r="A55" s="239"/>
      <c r="B55" s="335" t="s">
        <v>123</v>
      </c>
      <c r="C55" s="335"/>
      <c r="D55" s="335"/>
      <c r="E55" s="335"/>
      <c r="G55" s="302">
        <f>K30</f>
        <v>899535190</v>
      </c>
      <c r="H55" s="236" t="s">
        <v>124</v>
      </c>
      <c r="I55" s="236"/>
      <c r="J55" s="237"/>
      <c r="K55" s="236"/>
      <c r="L55" s="236"/>
      <c r="M55" s="236"/>
    </row>
    <row r="56" spans="1:13" s="241" customFormat="1" ht="20.100000000000001" customHeight="1" x14ac:dyDescent="0.25">
      <c r="A56" s="239"/>
      <c r="B56" s="244" t="s">
        <v>125</v>
      </c>
      <c r="C56" s="244"/>
      <c r="D56" s="244"/>
      <c r="E56" s="245"/>
      <c r="F56" s="245"/>
      <c r="H56" s="336">
        <f>K51</f>
        <v>734788870</v>
      </c>
      <c r="I56" s="336"/>
      <c r="J56" s="236" t="s">
        <v>126</v>
      </c>
      <c r="K56" s="236"/>
      <c r="L56" s="236"/>
      <c r="M56" s="236"/>
    </row>
    <row r="57" spans="1:13" s="241" customFormat="1" ht="20.100000000000001" customHeight="1" x14ac:dyDescent="0.25">
      <c r="A57" s="239"/>
      <c r="B57" s="244" t="s">
        <v>127</v>
      </c>
      <c r="C57" s="244"/>
      <c r="D57" s="246"/>
      <c r="E57" s="247"/>
      <c r="F57" s="337">
        <f>G55-H56</f>
        <v>164746320</v>
      </c>
      <c r="G57" s="337" t="s">
        <v>128</v>
      </c>
      <c r="H57" s="236" t="s">
        <v>129</v>
      </c>
      <c r="I57" s="238">
        <f>(G55-H56)/G55</f>
        <v>0.18314605346345594</v>
      </c>
      <c r="J57" s="242"/>
      <c r="K57" s="242"/>
      <c r="L57" s="236"/>
      <c r="M57" s="238"/>
    </row>
    <row r="58" spans="1:13" s="241" customFormat="1" ht="20.100000000000001" customHeight="1" x14ac:dyDescent="0.25">
      <c r="A58" s="239"/>
      <c r="B58" s="244"/>
      <c r="C58" s="244"/>
      <c r="D58" s="246"/>
      <c r="E58" s="247"/>
      <c r="F58" s="240"/>
      <c r="G58" s="240"/>
      <c r="H58" s="236"/>
      <c r="I58" s="238"/>
      <c r="J58" s="242"/>
      <c r="K58" s="242"/>
      <c r="L58" s="236"/>
      <c r="M58" s="238"/>
    </row>
    <row r="59" spans="1:13" s="11" customFormat="1" ht="15.75" x14ac:dyDescent="0.25">
      <c r="A59" s="13"/>
      <c r="B59" s="13"/>
      <c r="C59" s="13"/>
      <c r="D59" s="13"/>
      <c r="E59" s="197"/>
      <c r="F59" s="13"/>
      <c r="G59" s="13"/>
      <c r="H59" s="13"/>
      <c r="I59" s="197"/>
      <c r="J59" s="13"/>
      <c r="K59" s="13"/>
      <c r="L59" s="13"/>
    </row>
    <row r="60" spans="1:13" s="11" customFormat="1" ht="15.75" x14ac:dyDescent="0.25">
      <c r="A60" s="13"/>
      <c r="B60" s="13"/>
      <c r="C60" s="13"/>
      <c r="D60" s="13"/>
      <c r="E60" s="197"/>
      <c r="F60" s="13"/>
      <c r="G60" s="13"/>
      <c r="H60" s="13"/>
      <c r="I60" s="197"/>
      <c r="J60" s="13"/>
      <c r="K60" s="13"/>
      <c r="L60" s="13"/>
    </row>
    <row r="61" spans="1:13" s="11" customFormat="1" ht="15.75" x14ac:dyDescent="0.25">
      <c r="A61" s="13"/>
      <c r="B61" s="13"/>
      <c r="C61" s="13"/>
      <c r="D61" s="13"/>
      <c r="E61" s="197"/>
      <c r="F61" s="13"/>
      <c r="G61" s="13"/>
      <c r="H61" s="13"/>
      <c r="I61" s="197"/>
      <c r="J61" s="13"/>
      <c r="K61" s="13"/>
      <c r="L61" s="13"/>
    </row>
    <row r="62" spans="1:13" s="11" customFormat="1" ht="15.75" x14ac:dyDescent="0.25">
      <c r="A62" s="13"/>
      <c r="B62" s="13"/>
      <c r="C62" s="13"/>
      <c r="D62" s="13"/>
      <c r="E62" s="197"/>
      <c r="F62" s="13"/>
      <c r="G62" s="13"/>
      <c r="H62" s="13"/>
      <c r="I62" s="197"/>
      <c r="J62" s="13"/>
      <c r="K62" s="13"/>
      <c r="L62" s="13"/>
    </row>
    <row r="63" spans="1:13" s="11" customFormat="1" ht="15.75" x14ac:dyDescent="0.25">
      <c r="A63" s="13"/>
      <c r="B63" s="13"/>
      <c r="C63" s="13"/>
      <c r="D63" s="13"/>
      <c r="E63" s="197"/>
      <c r="F63" s="13"/>
      <c r="G63" s="13"/>
      <c r="H63" s="13"/>
      <c r="I63" s="197"/>
      <c r="J63" s="13"/>
      <c r="K63" s="13"/>
      <c r="L63" s="13"/>
    </row>
    <row r="64" spans="1:13" s="11" customFormat="1" ht="15.75" x14ac:dyDescent="0.25">
      <c r="A64" s="13"/>
      <c r="B64" s="13"/>
      <c r="C64" s="13"/>
      <c r="D64" s="13"/>
      <c r="E64" s="197"/>
      <c r="F64" s="13"/>
      <c r="G64" s="13"/>
      <c r="H64" s="13"/>
      <c r="I64" s="197"/>
      <c r="J64" s="13"/>
      <c r="K64" s="13"/>
      <c r="L64" s="13"/>
    </row>
    <row r="65" spans="1:12" s="11" customFormat="1" ht="15.75" x14ac:dyDescent="0.25">
      <c r="A65" s="13"/>
      <c r="B65" s="13"/>
      <c r="C65" s="13"/>
      <c r="D65" s="13"/>
      <c r="E65" s="197"/>
      <c r="F65" s="13"/>
      <c r="G65" s="13"/>
      <c r="H65" s="13"/>
      <c r="I65" s="197"/>
      <c r="J65" s="13"/>
      <c r="K65" s="13"/>
      <c r="L65" s="13"/>
    </row>
    <row r="66" spans="1:12" s="11" customFormat="1" ht="15.75" x14ac:dyDescent="0.25">
      <c r="A66" s="13"/>
      <c r="B66" s="13"/>
      <c r="C66" s="13"/>
      <c r="D66" s="13"/>
      <c r="E66" s="197"/>
      <c r="F66" s="13"/>
      <c r="G66" s="13"/>
      <c r="H66" s="13"/>
      <c r="I66" s="197"/>
      <c r="J66" s="13"/>
      <c r="K66" s="13"/>
      <c r="L66" s="13"/>
    </row>
    <row r="67" spans="1:12" s="11" customFormat="1" ht="15.75" x14ac:dyDescent="0.25">
      <c r="A67" s="13"/>
      <c r="B67" s="13"/>
      <c r="C67" s="13"/>
      <c r="D67" s="13"/>
      <c r="E67" s="197"/>
      <c r="F67" s="13"/>
      <c r="G67" s="13"/>
      <c r="H67" s="13"/>
      <c r="I67" s="197"/>
      <c r="J67" s="13"/>
      <c r="K67" s="13"/>
      <c r="L67" s="13"/>
    </row>
    <row r="68" spans="1:12" s="11" customFormat="1" ht="15.75" x14ac:dyDescent="0.25">
      <c r="A68" s="13"/>
      <c r="B68" s="13"/>
      <c r="C68" s="13"/>
      <c r="D68" s="13"/>
      <c r="E68" s="197"/>
      <c r="F68" s="13"/>
      <c r="G68" s="13"/>
      <c r="H68" s="13"/>
      <c r="I68" s="197"/>
      <c r="J68" s="13"/>
      <c r="K68" s="13"/>
      <c r="L68" s="13"/>
    </row>
    <row r="69" spans="1:12" s="11" customFormat="1" ht="15.75" x14ac:dyDescent="0.25">
      <c r="A69" s="13"/>
      <c r="B69" s="13"/>
      <c r="C69" s="13"/>
      <c r="D69" s="13"/>
      <c r="E69" s="197"/>
      <c r="F69" s="13"/>
      <c r="G69" s="13"/>
      <c r="H69" s="13"/>
      <c r="I69" s="197"/>
      <c r="J69" s="13"/>
      <c r="K69" s="13"/>
      <c r="L69" s="13"/>
    </row>
    <row r="70" spans="1:12" s="11" customFormat="1" ht="15.75" x14ac:dyDescent="0.25">
      <c r="A70" s="13"/>
      <c r="B70" s="13"/>
      <c r="C70" s="13"/>
      <c r="D70" s="13"/>
      <c r="E70" s="197"/>
      <c r="F70" s="13"/>
      <c r="G70" s="13"/>
      <c r="H70" s="13"/>
      <c r="I70" s="197"/>
      <c r="J70" s="13"/>
      <c r="K70" s="13"/>
      <c r="L70" s="13"/>
    </row>
    <row r="71" spans="1:12" s="11" customFormat="1" ht="15.75" x14ac:dyDescent="0.25">
      <c r="A71" s="13"/>
      <c r="B71" s="13"/>
      <c r="C71" s="13"/>
      <c r="D71" s="13"/>
      <c r="E71" s="197"/>
      <c r="F71" s="13"/>
      <c r="G71" s="13"/>
      <c r="H71" s="13"/>
      <c r="I71" s="197"/>
      <c r="J71" s="13"/>
      <c r="K71" s="13"/>
      <c r="L71" s="13"/>
    </row>
    <row r="72" spans="1:12" s="11" customFormat="1" ht="15.75" x14ac:dyDescent="0.25">
      <c r="A72" s="13"/>
      <c r="B72" s="13"/>
      <c r="C72" s="13"/>
      <c r="D72" s="13"/>
      <c r="E72" s="197"/>
      <c r="F72" s="13"/>
      <c r="G72" s="13"/>
      <c r="H72" s="13"/>
      <c r="I72" s="197"/>
      <c r="J72" s="13"/>
      <c r="K72" s="13"/>
      <c r="L72" s="13"/>
    </row>
    <row r="73" spans="1:12" s="11" customFormat="1" ht="15.75" x14ac:dyDescent="0.25">
      <c r="A73" s="13"/>
      <c r="B73" s="13"/>
      <c r="C73" s="13"/>
      <c r="D73" s="13"/>
      <c r="E73" s="197"/>
      <c r="F73" s="13"/>
      <c r="G73" s="13"/>
      <c r="H73" s="13"/>
      <c r="I73" s="197"/>
      <c r="J73" s="13"/>
      <c r="K73" s="13"/>
      <c r="L73" s="13"/>
    </row>
    <row r="74" spans="1:12" s="11" customFormat="1" ht="15.75" x14ac:dyDescent="0.25">
      <c r="A74" s="13"/>
      <c r="B74" s="13"/>
      <c r="C74" s="13"/>
      <c r="D74" s="13"/>
      <c r="E74" s="197"/>
      <c r="F74" s="13"/>
      <c r="G74" s="13"/>
      <c r="H74" s="13"/>
      <c r="I74" s="197"/>
      <c r="J74" s="13"/>
      <c r="K74" s="18"/>
      <c r="L74" s="18"/>
    </row>
    <row r="75" spans="1:12" s="11" customFormat="1" ht="15.75" x14ac:dyDescent="0.25">
      <c r="A75" s="13"/>
      <c r="B75" s="13"/>
      <c r="C75" s="13"/>
      <c r="D75" s="13"/>
      <c r="E75" s="197"/>
      <c r="F75" s="13"/>
      <c r="G75" s="13"/>
      <c r="H75" s="13"/>
      <c r="I75" s="197"/>
      <c r="J75" s="13"/>
      <c r="K75" s="18"/>
      <c r="L75" s="18"/>
    </row>
    <row r="76" spans="1:12" s="11" customFormat="1" ht="15.75" x14ac:dyDescent="0.25">
      <c r="A76" s="13"/>
      <c r="B76" s="13"/>
      <c r="C76" s="13"/>
      <c r="D76" s="13"/>
      <c r="E76" s="197"/>
      <c r="F76" s="13"/>
      <c r="G76" s="13"/>
      <c r="H76" s="13"/>
      <c r="I76" s="197"/>
      <c r="J76" s="13"/>
      <c r="K76" s="18"/>
      <c r="L76" s="18"/>
    </row>
    <row r="77" spans="1:12" s="11" customFormat="1" ht="15.75" x14ac:dyDescent="0.25">
      <c r="A77" s="13"/>
      <c r="B77" s="13"/>
      <c r="C77" s="13"/>
      <c r="D77" s="13"/>
      <c r="E77" s="197"/>
      <c r="F77" s="13"/>
      <c r="G77" s="13"/>
      <c r="H77" s="13"/>
      <c r="I77" s="197"/>
      <c r="J77" s="13"/>
      <c r="K77" s="18"/>
      <c r="L77" s="18"/>
    </row>
    <row r="78" spans="1:12" s="11" customFormat="1" ht="15.75" x14ac:dyDescent="0.25">
      <c r="A78" s="13"/>
      <c r="B78" s="13"/>
      <c r="C78" s="13"/>
      <c r="D78" s="13"/>
      <c r="E78" s="197"/>
      <c r="F78" s="13"/>
      <c r="G78" s="13"/>
      <c r="H78" s="13"/>
      <c r="I78" s="197"/>
      <c r="J78" s="13"/>
      <c r="K78" s="18"/>
      <c r="L78" s="18"/>
    </row>
    <row r="79" spans="1:12" s="11" customFormat="1" ht="15.75" x14ac:dyDescent="0.25">
      <c r="A79" s="13"/>
      <c r="B79" s="13"/>
      <c r="C79" s="13"/>
      <c r="D79" s="13"/>
      <c r="E79" s="197"/>
      <c r="F79" s="13"/>
      <c r="G79" s="13"/>
      <c r="H79" s="13"/>
      <c r="I79" s="197"/>
      <c r="J79" s="13"/>
      <c r="K79" s="18"/>
      <c r="L79" s="18"/>
    </row>
    <row r="80" spans="1:12" s="11" customFormat="1" ht="15.75" x14ac:dyDescent="0.25">
      <c r="A80" s="13"/>
      <c r="B80" s="13"/>
      <c r="C80" s="13"/>
      <c r="D80" s="13"/>
      <c r="E80" s="197"/>
      <c r="F80" s="13"/>
      <c r="G80" s="13"/>
      <c r="H80" s="13"/>
      <c r="I80" s="197"/>
      <c r="J80" s="13"/>
      <c r="K80" s="18"/>
      <c r="L80" s="18"/>
    </row>
    <row r="81" spans="1:12" s="11" customFormat="1" ht="15.75" x14ac:dyDescent="0.25">
      <c r="A81" s="13"/>
      <c r="B81" s="13"/>
      <c r="C81" s="13"/>
      <c r="D81" s="13"/>
      <c r="E81" s="197"/>
      <c r="F81" s="13"/>
      <c r="G81" s="13"/>
      <c r="H81" s="13"/>
      <c r="I81" s="197"/>
      <c r="J81" s="13"/>
      <c r="K81" s="18"/>
      <c r="L81" s="18"/>
    </row>
    <row r="82" spans="1:12" s="11" customFormat="1" ht="15.75" x14ac:dyDescent="0.25">
      <c r="A82" s="13"/>
      <c r="B82" s="13"/>
      <c r="C82" s="13"/>
      <c r="D82" s="13"/>
      <c r="E82" s="197"/>
      <c r="F82" s="13"/>
      <c r="G82" s="13"/>
      <c r="H82" s="13"/>
      <c r="I82" s="197"/>
      <c r="J82" s="13"/>
      <c r="K82" s="18"/>
      <c r="L82" s="18"/>
    </row>
    <row r="83" spans="1:12" s="11" customFormat="1" ht="15.75" x14ac:dyDescent="0.25">
      <c r="A83" s="13"/>
      <c r="B83" s="13"/>
      <c r="C83" s="13"/>
      <c r="D83" s="13"/>
      <c r="E83" s="197"/>
      <c r="F83" s="13"/>
      <c r="G83" s="13"/>
      <c r="H83" s="13"/>
      <c r="I83" s="197"/>
      <c r="J83" s="13"/>
      <c r="K83" s="16"/>
      <c r="L83" s="16"/>
    </row>
    <row r="84" spans="1:12" s="11" customFormat="1" ht="15.75" x14ac:dyDescent="0.25">
      <c r="A84" s="13"/>
      <c r="B84" s="13"/>
      <c r="C84" s="13"/>
      <c r="D84" s="13"/>
      <c r="E84" s="197"/>
      <c r="F84" s="13"/>
      <c r="G84" s="13"/>
      <c r="H84" s="13"/>
      <c r="I84" s="197"/>
      <c r="J84" s="13"/>
      <c r="K84" s="17">
        <f>$K$30</f>
        <v>899535190</v>
      </c>
      <c r="L84" s="16"/>
    </row>
    <row r="85" spans="1:12" s="11" customFormat="1" ht="15.75" x14ac:dyDescent="0.25">
      <c r="A85" s="13"/>
      <c r="B85" s="13"/>
      <c r="C85" s="13"/>
      <c r="D85" s="13"/>
      <c r="E85" s="197"/>
      <c r="F85" s="13"/>
      <c r="G85" s="13"/>
      <c r="H85" s="13"/>
      <c r="I85" s="197"/>
      <c r="J85" s="13"/>
      <c r="K85" s="17">
        <f>$K$51</f>
        <v>734788870</v>
      </c>
      <c r="L85" s="15"/>
    </row>
    <row r="86" spans="1:12" s="11" customFormat="1" ht="15.75" x14ac:dyDescent="0.25">
      <c r="A86" s="13"/>
      <c r="B86" s="13"/>
      <c r="C86" s="13"/>
      <c r="D86" s="13"/>
      <c r="E86" s="197"/>
      <c r="F86" s="13"/>
      <c r="G86" s="13"/>
      <c r="H86" s="13"/>
      <c r="I86" s="197"/>
      <c r="J86" s="13"/>
      <c r="K86" s="17">
        <f>K84-K85</f>
        <v>164746320</v>
      </c>
      <c r="L86" s="15">
        <f>K86/K84*100%</f>
        <v>0.18314605346345594</v>
      </c>
    </row>
    <row r="87" spans="1:12" s="11" customFormat="1" ht="15.75" x14ac:dyDescent="0.25">
      <c r="A87" s="13"/>
      <c r="B87" s="13"/>
      <c r="C87" s="13"/>
      <c r="D87" s="13"/>
      <c r="E87" s="197"/>
      <c r="F87" s="13"/>
      <c r="G87" s="13"/>
      <c r="H87" s="13"/>
      <c r="I87" s="197"/>
      <c r="J87" s="13"/>
      <c r="K87" s="16"/>
      <c r="L87" s="15">
        <f>K85/K84*100%</f>
        <v>0.81685394653654408</v>
      </c>
    </row>
    <row r="88" spans="1:12" s="11" customFormat="1" ht="15.75" x14ac:dyDescent="0.25">
      <c r="A88" s="13"/>
      <c r="B88" s="13"/>
      <c r="C88" s="13"/>
      <c r="D88" s="13"/>
      <c r="E88" s="197"/>
      <c r="F88" s="13"/>
      <c r="G88" s="13"/>
      <c r="H88" s="13"/>
      <c r="I88" s="197"/>
      <c r="J88" s="13"/>
      <c r="K88" s="16"/>
      <c r="L88" s="15"/>
    </row>
    <row r="89" spans="1:12" s="11" customFormat="1" ht="15.75" x14ac:dyDescent="0.25">
      <c r="A89" s="13"/>
      <c r="B89" s="13"/>
      <c r="C89" s="13"/>
      <c r="D89" s="13"/>
      <c r="E89" s="197"/>
      <c r="F89" s="13"/>
      <c r="G89" s="13"/>
      <c r="H89" s="13"/>
      <c r="I89" s="197"/>
      <c r="J89" s="13"/>
      <c r="K89" s="16"/>
      <c r="L89" s="15"/>
    </row>
    <row r="90" spans="1:12" s="11" customFormat="1" ht="15.75" x14ac:dyDescent="0.25">
      <c r="A90" s="13"/>
      <c r="B90" s="13"/>
      <c r="C90" s="13"/>
      <c r="D90" s="13"/>
      <c r="E90" s="197"/>
      <c r="F90" s="13"/>
      <c r="G90" s="13"/>
      <c r="H90" s="13"/>
      <c r="I90" s="197"/>
      <c r="J90" s="13"/>
      <c r="K90" s="16"/>
      <c r="L90" s="15"/>
    </row>
    <row r="91" spans="1:12" s="11" customFormat="1" ht="15.75" x14ac:dyDescent="0.25">
      <c r="A91" s="13"/>
      <c r="B91" s="13"/>
      <c r="C91" s="13"/>
      <c r="D91" s="13"/>
      <c r="E91" s="197"/>
      <c r="F91" s="13"/>
      <c r="G91" s="13"/>
      <c r="H91" s="13"/>
      <c r="I91" s="197"/>
      <c r="J91" s="13"/>
      <c r="K91" s="16"/>
      <c r="L91" s="15"/>
    </row>
    <row r="92" spans="1:12" s="11" customFormat="1" ht="15.75" x14ac:dyDescent="0.25">
      <c r="A92" s="13"/>
      <c r="B92" s="13"/>
      <c r="C92" s="13"/>
      <c r="D92" s="13"/>
      <c r="E92" s="197"/>
      <c r="F92" s="13"/>
      <c r="G92" s="13"/>
      <c r="H92" s="13"/>
      <c r="I92" s="197"/>
      <c r="J92" s="13"/>
      <c r="K92" s="16"/>
      <c r="L92" s="15"/>
    </row>
    <row r="93" spans="1:12" s="11" customFormat="1" ht="15.75" x14ac:dyDescent="0.25">
      <c r="A93" s="13"/>
      <c r="B93" s="14" t="s">
        <v>0</v>
      </c>
      <c r="C93" s="13"/>
      <c r="D93" s="13"/>
      <c r="E93" s="197"/>
      <c r="F93" s="13"/>
      <c r="G93" s="13"/>
      <c r="H93" s="13"/>
      <c r="I93" s="197"/>
      <c r="J93" s="13"/>
      <c r="K93" s="12"/>
      <c r="L93" s="12"/>
    </row>
    <row r="94" spans="1:12" s="6" customFormat="1" ht="20.100000000000001" customHeight="1" x14ac:dyDescent="0.25">
      <c r="A94" s="10"/>
      <c r="B94" s="9"/>
      <c r="C94" s="8"/>
      <c r="D94" s="8"/>
      <c r="E94" s="198"/>
      <c r="F94" s="8"/>
      <c r="G94" s="7"/>
      <c r="H94" s="7"/>
      <c r="I94" s="201"/>
      <c r="J94" s="7"/>
      <c r="K94" s="7"/>
      <c r="L94" s="7"/>
    </row>
  </sheetData>
  <sheetProtection selectLockedCells="1" selectUnlockedCells="1"/>
  <mergeCells count="17">
    <mergeCell ref="B54:M54"/>
    <mergeCell ref="B55:E55"/>
    <mergeCell ref="H56:I56"/>
    <mergeCell ref="F57:G57"/>
    <mergeCell ref="B53:L53"/>
    <mergeCell ref="B1:K1"/>
    <mergeCell ref="B2:K2"/>
    <mergeCell ref="B3:K3"/>
    <mergeCell ref="I5:K6"/>
    <mergeCell ref="B8:K8"/>
    <mergeCell ref="B5:C5"/>
    <mergeCell ref="B6:C6"/>
    <mergeCell ref="B9:K9"/>
    <mergeCell ref="B11:K11"/>
    <mergeCell ref="B30:C30"/>
    <mergeCell ref="B32:L32"/>
    <mergeCell ref="B51:C51"/>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92"/>
  <sheetViews>
    <sheetView topLeftCell="A43" zoomScale="86" zoomScaleNormal="100" zoomScaleSheetLayoutView="90" workbookViewId="0">
      <selection activeCell="Q61" sqref="Q61"/>
    </sheetView>
  </sheetViews>
  <sheetFormatPr defaultColWidth="9.140625" defaultRowHeight="20.100000000000001" customHeight="1" x14ac:dyDescent="0.25"/>
  <cols>
    <col min="1" max="1" width="6.85546875" style="5" customWidth="1"/>
    <col min="2" max="2" width="24" style="2" customWidth="1"/>
    <col min="3" max="3" width="20.28515625" style="2" customWidth="1"/>
    <col min="4" max="4" width="7.42578125" style="4" customWidth="1"/>
    <col min="5" max="5" width="8.140625" style="192" customWidth="1"/>
    <col min="6" max="6" width="9" style="2" customWidth="1"/>
    <col min="7" max="7" width="12.7109375" style="2" customWidth="1"/>
    <col min="8" max="8" width="7.42578125" style="2" customWidth="1"/>
    <col min="9" max="9" width="8.85546875" style="199" customWidth="1"/>
    <col min="10" max="10" width="11.42578125" style="2" customWidth="1"/>
    <col min="11" max="11" width="15.42578125" style="2" customWidth="1"/>
    <col min="12" max="12" width="14.140625" style="2" customWidth="1"/>
    <col min="13" max="16384" width="9.140625" style="1"/>
  </cols>
  <sheetData>
    <row r="1" spans="1:12" ht="20.100000000000001" customHeight="1" x14ac:dyDescent="0.3">
      <c r="B1" s="323"/>
      <c r="C1" s="323"/>
      <c r="D1" s="323"/>
      <c r="E1" s="323"/>
      <c r="F1" s="323"/>
      <c r="G1" s="323"/>
      <c r="H1" s="323"/>
      <c r="I1" s="323"/>
      <c r="J1" s="323"/>
      <c r="K1" s="323"/>
    </row>
    <row r="2" spans="1:12" ht="20.100000000000001" customHeight="1" x14ac:dyDescent="0.25">
      <c r="B2" s="324" t="s">
        <v>42</v>
      </c>
      <c r="C2" s="324"/>
      <c r="D2" s="324"/>
      <c r="E2" s="324"/>
      <c r="F2" s="324"/>
      <c r="G2" s="324"/>
      <c r="H2" s="324"/>
      <c r="I2" s="324"/>
      <c r="J2" s="324"/>
      <c r="K2" s="324"/>
    </row>
    <row r="3" spans="1:12" ht="20.100000000000001" customHeight="1" x14ac:dyDescent="0.3">
      <c r="B3" s="325" t="s">
        <v>41</v>
      </c>
      <c r="C3" s="325"/>
      <c r="D3" s="325"/>
      <c r="E3" s="325"/>
      <c r="F3" s="325"/>
      <c r="G3" s="325"/>
      <c r="H3" s="325"/>
      <c r="I3" s="325"/>
      <c r="J3" s="325"/>
      <c r="K3" s="325"/>
    </row>
    <row r="4" spans="1:12" ht="13.5" customHeight="1" x14ac:dyDescent="0.25">
      <c r="B4" s="57"/>
    </row>
    <row r="5" spans="1:12" ht="17.25" x14ac:dyDescent="0.25">
      <c r="B5" s="332" t="s">
        <v>110</v>
      </c>
      <c r="C5" s="332"/>
      <c r="I5" s="327" t="s">
        <v>39</v>
      </c>
      <c r="J5" s="327"/>
      <c r="K5" s="327"/>
      <c r="L5" s="56"/>
    </row>
    <row r="6" spans="1:12" ht="17.25" x14ac:dyDescent="0.25">
      <c r="B6" s="333" t="s">
        <v>79</v>
      </c>
      <c r="C6" s="333"/>
      <c r="I6" s="327"/>
      <c r="J6" s="327"/>
      <c r="K6" s="327"/>
      <c r="L6" s="56"/>
    </row>
    <row r="7" spans="1:12" ht="17.25" x14ac:dyDescent="0.25">
      <c r="B7" s="298"/>
      <c r="C7" s="298"/>
      <c r="I7" s="210"/>
      <c r="J7" s="210"/>
      <c r="K7" s="210"/>
      <c r="L7" s="56"/>
    </row>
    <row r="8" spans="1:12" ht="16.5" customHeight="1" x14ac:dyDescent="0.25">
      <c r="B8" s="324" t="s">
        <v>38</v>
      </c>
      <c r="C8" s="324"/>
      <c r="D8" s="324"/>
      <c r="E8" s="324"/>
      <c r="F8" s="324"/>
      <c r="G8" s="324"/>
      <c r="H8" s="324"/>
      <c r="I8" s="324"/>
      <c r="J8" s="324"/>
      <c r="K8" s="324"/>
    </row>
    <row r="9" spans="1:12" s="6" customFormat="1" ht="58.5" customHeight="1" x14ac:dyDescent="0.25">
      <c r="A9" s="19"/>
      <c r="B9" s="347" t="s">
        <v>105</v>
      </c>
      <c r="C9" s="347"/>
      <c r="D9" s="347"/>
      <c r="E9" s="347"/>
      <c r="F9" s="347"/>
      <c r="G9" s="347"/>
      <c r="H9" s="347"/>
      <c r="I9" s="347"/>
      <c r="J9" s="347"/>
      <c r="K9" s="347"/>
      <c r="L9" s="55"/>
    </row>
    <row r="10" spans="1:12" s="6" customFormat="1" ht="20.100000000000001" customHeight="1" x14ac:dyDescent="0.25">
      <c r="A10" s="19" t="s">
        <v>37</v>
      </c>
      <c r="B10" s="322" t="s">
        <v>130</v>
      </c>
      <c r="C10" s="322"/>
      <c r="D10" s="322"/>
      <c r="E10" s="322"/>
      <c r="F10" s="322"/>
      <c r="G10" s="322"/>
      <c r="H10" s="322"/>
      <c r="I10" s="322"/>
      <c r="J10" s="322"/>
      <c r="K10" s="322"/>
      <c r="L10" s="55"/>
    </row>
    <row r="11" spans="1:12" s="6" customFormat="1" ht="12" customHeight="1" x14ac:dyDescent="0.25">
      <c r="A11" s="19"/>
      <c r="B11" s="74"/>
      <c r="C11" s="74"/>
      <c r="D11" s="74"/>
      <c r="E11" s="193"/>
      <c r="F11" s="74"/>
      <c r="G11" s="74"/>
      <c r="H11" s="74"/>
      <c r="I11" s="193"/>
      <c r="J11" s="74"/>
      <c r="K11" s="74"/>
      <c r="L11" s="55"/>
    </row>
    <row r="12" spans="1:12" s="6" customFormat="1" ht="110.25" x14ac:dyDescent="0.25">
      <c r="A12" s="215" t="s">
        <v>32</v>
      </c>
      <c r="B12" s="215" t="s">
        <v>31</v>
      </c>
      <c r="C12" s="215" t="s">
        <v>30</v>
      </c>
      <c r="D12" s="216" t="s">
        <v>29</v>
      </c>
      <c r="E12" s="217" t="s">
        <v>28</v>
      </c>
      <c r="F12" s="218" t="s">
        <v>27</v>
      </c>
      <c r="G12" s="216" t="s">
        <v>26</v>
      </c>
      <c r="H12" s="216" t="s">
        <v>25</v>
      </c>
      <c r="I12" s="219" t="s">
        <v>24</v>
      </c>
      <c r="J12" s="220" t="s">
        <v>23</v>
      </c>
      <c r="K12" s="220" t="s">
        <v>22</v>
      </c>
      <c r="L12" s="216" t="s">
        <v>21</v>
      </c>
    </row>
    <row r="13" spans="1:12" s="6" customFormat="1" ht="18" customHeight="1" x14ac:dyDescent="0.25">
      <c r="A13" s="221">
        <v>1</v>
      </c>
      <c r="B13" s="40" t="s">
        <v>20</v>
      </c>
      <c r="C13" s="36"/>
      <c r="D13" s="45"/>
      <c r="E13" s="194"/>
      <c r="F13" s="33"/>
      <c r="G13" s="33"/>
      <c r="H13" s="33"/>
      <c r="I13" s="200"/>
      <c r="J13" s="32"/>
      <c r="K13" s="32"/>
      <c r="L13" s="222"/>
    </row>
    <row r="14" spans="1:12" s="6" customFormat="1" ht="47.25" x14ac:dyDescent="0.25">
      <c r="A14" s="223">
        <v>1.1000000000000001</v>
      </c>
      <c r="B14" s="161" t="s">
        <v>51</v>
      </c>
      <c r="C14" s="161" t="s">
        <v>19</v>
      </c>
      <c r="D14" s="159">
        <v>1</v>
      </c>
      <c r="E14" s="301">
        <v>48714</v>
      </c>
      <c r="F14" s="69">
        <v>0</v>
      </c>
      <c r="G14" s="69">
        <v>2000</v>
      </c>
      <c r="H14" s="33">
        <v>1</v>
      </c>
      <c r="I14" s="200">
        <v>340</v>
      </c>
      <c r="J14" s="32">
        <f>G14+F14+(D14*E14)</f>
        <v>50714</v>
      </c>
      <c r="K14" s="32">
        <f>J14*I14*H14</f>
        <v>17242760</v>
      </c>
      <c r="L14" s="222"/>
    </row>
    <row r="15" spans="1:12" s="6" customFormat="1" ht="63" x14ac:dyDescent="0.25">
      <c r="A15" s="223">
        <v>1.2</v>
      </c>
      <c r="B15" s="161" t="s">
        <v>52</v>
      </c>
      <c r="C15" s="163" t="s">
        <v>19</v>
      </c>
      <c r="D15" s="159">
        <v>3</v>
      </c>
      <c r="E15" s="301">
        <v>48714</v>
      </c>
      <c r="F15" s="69">
        <v>0</v>
      </c>
      <c r="G15" s="69">
        <v>2000</v>
      </c>
      <c r="H15" s="33">
        <v>1</v>
      </c>
      <c r="I15" s="200">
        <v>340</v>
      </c>
      <c r="J15" s="32">
        <f>G15+F15+(D15*E15)</f>
        <v>148142</v>
      </c>
      <c r="K15" s="32">
        <f>J15*I15*H15</f>
        <v>50368280</v>
      </c>
      <c r="L15" s="222"/>
    </row>
    <row r="16" spans="1:12" s="6" customFormat="1" ht="15.75" x14ac:dyDescent="0.25">
      <c r="A16" s="221">
        <v>2</v>
      </c>
      <c r="B16" s="40" t="s">
        <v>18</v>
      </c>
      <c r="C16" s="36" t="s">
        <v>7</v>
      </c>
      <c r="D16" s="81">
        <v>6</v>
      </c>
      <c r="E16" s="301">
        <v>48714</v>
      </c>
      <c r="F16" s="33"/>
      <c r="G16" s="33">
        <v>50000</v>
      </c>
      <c r="H16" s="33">
        <v>1</v>
      </c>
      <c r="I16" s="200">
        <v>200</v>
      </c>
      <c r="J16" s="32">
        <f t="shared" ref="J16:J21" si="0">G16+F16+(D16*E16)</f>
        <v>342284</v>
      </c>
      <c r="K16" s="32">
        <f t="shared" ref="K16:K21" si="1">J16*I16*H16</f>
        <v>68456800</v>
      </c>
      <c r="L16" s="300"/>
    </row>
    <row r="17" spans="1:12" s="6" customFormat="1" ht="18" customHeight="1" x14ac:dyDescent="0.25">
      <c r="A17" s="225"/>
      <c r="B17" s="36"/>
      <c r="C17" s="36" t="s">
        <v>17</v>
      </c>
      <c r="D17" s="81">
        <v>1.5</v>
      </c>
      <c r="E17" s="301">
        <v>48714</v>
      </c>
      <c r="F17" s="33"/>
      <c r="G17" s="33">
        <v>15000</v>
      </c>
      <c r="H17" s="33">
        <v>1</v>
      </c>
      <c r="I17" s="200">
        <v>100</v>
      </c>
      <c r="J17" s="32">
        <f t="shared" si="0"/>
        <v>88071</v>
      </c>
      <c r="K17" s="32">
        <f t="shared" si="1"/>
        <v>8807100</v>
      </c>
      <c r="L17" s="222"/>
    </row>
    <row r="18" spans="1:12" s="6" customFormat="1" ht="18" customHeight="1" x14ac:dyDescent="0.25">
      <c r="A18" s="225"/>
      <c r="B18" s="36"/>
      <c r="C18" s="36" t="s">
        <v>35</v>
      </c>
      <c r="D18" s="35">
        <v>1</v>
      </c>
      <c r="E18" s="301">
        <v>48714</v>
      </c>
      <c r="F18" s="33"/>
      <c r="G18" s="33">
        <v>3000</v>
      </c>
      <c r="H18" s="33">
        <v>1</v>
      </c>
      <c r="I18" s="200">
        <v>40</v>
      </c>
      <c r="J18" s="32">
        <f t="shared" si="0"/>
        <v>51714</v>
      </c>
      <c r="K18" s="32">
        <f t="shared" si="1"/>
        <v>2068560</v>
      </c>
      <c r="L18" s="222"/>
    </row>
    <row r="19" spans="1:12" s="6" customFormat="1" ht="31.5" x14ac:dyDescent="0.25">
      <c r="A19" s="221">
        <v>3</v>
      </c>
      <c r="B19" s="40" t="s">
        <v>15</v>
      </c>
      <c r="C19" s="36"/>
      <c r="D19" s="35"/>
      <c r="E19" s="194"/>
      <c r="F19" s="33"/>
      <c r="G19" s="33"/>
      <c r="H19" s="33">
        <v>1</v>
      </c>
      <c r="I19" s="200"/>
      <c r="J19" s="32">
        <f t="shared" si="0"/>
        <v>0</v>
      </c>
      <c r="K19" s="32">
        <f t="shared" si="1"/>
        <v>0</v>
      </c>
      <c r="L19" s="222"/>
    </row>
    <row r="20" spans="1:12" s="6" customFormat="1" ht="18" customHeight="1" x14ac:dyDescent="0.25">
      <c r="A20" s="226" t="s">
        <v>14</v>
      </c>
      <c r="B20" s="36" t="s">
        <v>13</v>
      </c>
      <c r="C20" s="36"/>
      <c r="D20" s="35"/>
      <c r="E20" s="194"/>
      <c r="F20" s="33"/>
      <c r="G20" s="33"/>
      <c r="H20" s="33">
        <v>1</v>
      </c>
      <c r="I20" s="200"/>
      <c r="J20" s="32">
        <f t="shared" si="0"/>
        <v>0</v>
      </c>
      <c r="K20" s="32">
        <f t="shared" si="1"/>
        <v>0</v>
      </c>
      <c r="L20" s="222"/>
    </row>
    <row r="21" spans="1:12" s="6" customFormat="1" ht="18" customHeight="1" x14ac:dyDescent="0.25">
      <c r="A21" s="226" t="s">
        <v>12</v>
      </c>
      <c r="B21" s="36" t="s">
        <v>11</v>
      </c>
      <c r="C21" s="36"/>
      <c r="D21" s="35"/>
      <c r="E21" s="194"/>
      <c r="F21" s="33"/>
      <c r="G21" s="33"/>
      <c r="H21" s="33">
        <v>1</v>
      </c>
      <c r="I21" s="200"/>
      <c r="J21" s="32">
        <f t="shared" si="0"/>
        <v>0</v>
      </c>
      <c r="K21" s="32">
        <f t="shared" si="1"/>
        <v>0</v>
      </c>
      <c r="L21" s="222"/>
    </row>
    <row r="22" spans="1:12" s="6" customFormat="1" ht="64.5" customHeight="1" x14ac:dyDescent="0.25">
      <c r="A22" s="225">
        <v>4</v>
      </c>
      <c r="B22" s="36" t="s">
        <v>10</v>
      </c>
      <c r="C22" s="36"/>
      <c r="D22" s="35"/>
      <c r="E22" s="194"/>
      <c r="F22" s="33"/>
      <c r="G22" s="33"/>
      <c r="H22" s="33"/>
      <c r="I22" s="200"/>
      <c r="J22" s="32"/>
      <c r="K22" s="32"/>
      <c r="L22" s="222"/>
    </row>
    <row r="23" spans="1:12" s="6" customFormat="1" ht="42.75" customHeight="1" x14ac:dyDescent="0.25">
      <c r="A23" s="225">
        <v>5</v>
      </c>
      <c r="B23" s="36" t="s">
        <v>9</v>
      </c>
      <c r="C23" s="36"/>
      <c r="D23" s="35"/>
      <c r="E23" s="194"/>
      <c r="F23" s="33"/>
      <c r="G23" s="33"/>
      <c r="H23" s="33">
        <v>1</v>
      </c>
      <c r="I23" s="200"/>
      <c r="J23" s="32">
        <f>G23+F23+(D23*E23)</f>
        <v>0</v>
      </c>
      <c r="K23" s="32">
        <f>J23*I23*H23</f>
        <v>0</v>
      </c>
      <c r="L23" s="222"/>
    </row>
    <row r="24" spans="1:12" s="6" customFormat="1" ht="15.75" x14ac:dyDescent="0.25">
      <c r="A24" s="225">
        <v>6</v>
      </c>
      <c r="B24" s="40" t="s">
        <v>8</v>
      </c>
      <c r="C24" s="36" t="s">
        <v>7</v>
      </c>
      <c r="D24" s="68">
        <v>3</v>
      </c>
      <c r="E24" s="301">
        <v>48714</v>
      </c>
      <c r="F24" s="69"/>
      <c r="G24" s="69">
        <v>50000</v>
      </c>
      <c r="H24" s="33">
        <v>1</v>
      </c>
      <c r="I24" s="200">
        <v>40</v>
      </c>
      <c r="J24" s="32">
        <f>G24+F24+(D24*E24)</f>
        <v>196142</v>
      </c>
      <c r="K24" s="32">
        <f>J24*I24*H24</f>
        <v>7845680</v>
      </c>
      <c r="L24" s="222"/>
    </row>
    <row r="25" spans="1:12" s="6" customFormat="1" ht="18" customHeight="1" x14ac:dyDescent="0.25">
      <c r="A25" s="215"/>
      <c r="B25" s="36"/>
      <c r="C25" s="36" t="s">
        <v>6</v>
      </c>
      <c r="D25" s="68">
        <v>1.5</v>
      </c>
      <c r="E25" s="301">
        <v>48714</v>
      </c>
      <c r="F25" s="69"/>
      <c r="G25" s="69">
        <v>15000</v>
      </c>
      <c r="H25" s="33">
        <v>1</v>
      </c>
      <c r="I25" s="200">
        <v>100</v>
      </c>
      <c r="J25" s="32">
        <f>G25+F25+(D25*E25)</f>
        <v>88071</v>
      </c>
      <c r="K25" s="32">
        <f>J25*I25*H25</f>
        <v>8807100</v>
      </c>
      <c r="L25" s="222"/>
    </row>
    <row r="26" spans="1:12" s="6" customFormat="1" ht="18" customHeight="1" x14ac:dyDescent="0.25">
      <c r="A26" s="215"/>
      <c r="B26" s="36"/>
      <c r="C26" s="36" t="s">
        <v>35</v>
      </c>
      <c r="D26" s="35">
        <v>1</v>
      </c>
      <c r="E26" s="301">
        <v>48714</v>
      </c>
      <c r="F26" s="33"/>
      <c r="G26" s="33">
        <v>3000</v>
      </c>
      <c r="H26" s="33">
        <v>1</v>
      </c>
      <c r="I26" s="200">
        <v>200</v>
      </c>
      <c r="J26" s="32">
        <f>G26+F26+(D26*E26)</f>
        <v>51714</v>
      </c>
      <c r="K26" s="32">
        <f>J26*I26*H26</f>
        <v>10342800</v>
      </c>
      <c r="L26" s="222"/>
    </row>
    <row r="27" spans="1:12" s="6" customFormat="1" ht="18" customHeight="1" x14ac:dyDescent="0.25">
      <c r="A27" s="227"/>
      <c r="B27" s="36"/>
      <c r="C27" s="36" t="s">
        <v>4</v>
      </c>
      <c r="D27" s="35"/>
      <c r="E27" s="194"/>
      <c r="F27" s="33"/>
      <c r="G27" s="33"/>
      <c r="H27" s="33">
        <v>1</v>
      </c>
      <c r="I27" s="200"/>
      <c r="J27" s="32">
        <f>G27+F27+(D27*E27)</f>
        <v>0</v>
      </c>
      <c r="K27" s="32">
        <f>J27*I27*H27</f>
        <v>0</v>
      </c>
      <c r="L27" s="222"/>
    </row>
    <row r="28" spans="1:12" s="6" customFormat="1" ht="19.5" customHeight="1" x14ac:dyDescent="0.25">
      <c r="A28" s="226"/>
      <c r="B28" s="340" t="s">
        <v>3</v>
      </c>
      <c r="C28" s="340"/>
      <c r="D28" s="228"/>
      <c r="E28" s="229"/>
      <c r="F28" s="230"/>
      <c r="G28" s="230"/>
      <c r="H28" s="231"/>
      <c r="I28" s="229">
        <v>340</v>
      </c>
      <c r="J28" s="232">
        <f>SUM(J13:J27)</f>
        <v>1016852</v>
      </c>
      <c r="K28" s="232">
        <f>SUM(K13:K27)</f>
        <v>173939080</v>
      </c>
      <c r="L28" s="230"/>
    </row>
    <row r="29" spans="1:12" s="6" customFormat="1" ht="20.100000000000001" customHeight="1" x14ac:dyDescent="0.25">
      <c r="A29" s="24"/>
      <c r="B29" s="23"/>
      <c r="C29" s="23"/>
      <c r="D29" s="22"/>
      <c r="E29" s="195"/>
      <c r="F29" s="20"/>
      <c r="G29" s="20"/>
      <c r="H29" s="21"/>
      <c r="I29" s="195"/>
      <c r="J29" s="20"/>
      <c r="K29" s="20"/>
      <c r="L29" s="20"/>
    </row>
    <row r="30" spans="1:12" s="6" customFormat="1" ht="27.75" customHeight="1" x14ac:dyDescent="0.25">
      <c r="A30" s="19" t="s">
        <v>34</v>
      </c>
      <c r="B30" s="322" t="s">
        <v>131</v>
      </c>
      <c r="C30" s="322"/>
      <c r="D30" s="322"/>
      <c r="E30" s="322"/>
      <c r="F30" s="322"/>
      <c r="G30" s="322"/>
      <c r="H30" s="322"/>
      <c r="I30" s="322"/>
      <c r="J30" s="322"/>
      <c r="K30" s="322"/>
      <c r="L30" s="322"/>
    </row>
    <row r="31" spans="1:12" s="6" customFormat="1" ht="20.100000000000001" customHeight="1" x14ac:dyDescent="0.25">
      <c r="A31" s="10"/>
      <c r="B31" s="7"/>
      <c r="C31" s="7"/>
      <c r="D31" s="53"/>
      <c r="E31" s="196"/>
      <c r="F31" s="7"/>
      <c r="G31" s="7"/>
      <c r="H31" s="7"/>
      <c r="I31" s="201"/>
      <c r="J31" s="7"/>
      <c r="K31" s="7"/>
      <c r="L31" s="7"/>
    </row>
    <row r="32" spans="1:12" s="6" customFormat="1" ht="110.25" x14ac:dyDescent="0.25">
      <c r="A32" s="215" t="s">
        <v>32</v>
      </c>
      <c r="B32" s="215" t="s">
        <v>31</v>
      </c>
      <c r="C32" s="215" t="s">
        <v>30</v>
      </c>
      <c r="D32" s="216" t="s">
        <v>29</v>
      </c>
      <c r="E32" s="217" t="s">
        <v>28</v>
      </c>
      <c r="F32" s="218" t="s">
        <v>27</v>
      </c>
      <c r="G32" s="216" t="s">
        <v>26</v>
      </c>
      <c r="H32" s="216" t="s">
        <v>25</v>
      </c>
      <c r="I32" s="219" t="s">
        <v>24</v>
      </c>
      <c r="J32" s="216" t="s">
        <v>23</v>
      </c>
      <c r="K32" s="216" t="s">
        <v>22</v>
      </c>
      <c r="L32" s="216" t="s">
        <v>21</v>
      </c>
    </row>
    <row r="33" spans="1:12" s="6" customFormat="1" ht="18" customHeight="1" x14ac:dyDescent="0.25">
      <c r="A33" s="221">
        <v>1</v>
      </c>
      <c r="B33" s="40" t="s">
        <v>20</v>
      </c>
      <c r="C33" s="36"/>
      <c r="D33" s="45"/>
      <c r="E33" s="194"/>
      <c r="F33" s="33"/>
      <c r="G33" s="33"/>
      <c r="H33" s="33"/>
      <c r="I33" s="200"/>
      <c r="J33" s="32"/>
      <c r="K33" s="32"/>
      <c r="L33" s="222"/>
    </row>
    <row r="34" spans="1:12" s="6" customFormat="1" ht="52.5" customHeight="1" x14ac:dyDescent="0.25">
      <c r="A34" s="223">
        <v>1.1000000000000001</v>
      </c>
      <c r="B34" s="161" t="s">
        <v>51</v>
      </c>
      <c r="C34" s="161" t="s">
        <v>19</v>
      </c>
      <c r="D34" s="159">
        <v>1</v>
      </c>
      <c r="E34" s="301">
        <v>48714</v>
      </c>
      <c r="F34" s="69">
        <v>0</v>
      </c>
      <c r="G34" s="69">
        <v>2000</v>
      </c>
      <c r="H34" s="33">
        <v>1</v>
      </c>
      <c r="I34" s="200">
        <v>340</v>
      </c>
      <c r="J34" s="32">
        <f>G34+F34+(D34*E34)</f>
        <v>50714</v>
      </c>
      <c r="K34" s="32">
        <f>J34*I34*H34</f>
        <v>17242760</v>
      </c>
      <c r="L34" s="222"/>
    </row>
    <row r="35" spans="1:12" s="6" customFormat="1" ht="69.75" customHeight="1" x14ac:dyDescent="0.25">
      <c r="A35" s="223">
        <v>1.2</v>
      </c>
      <c r="B35" s="161" t="s">
        <v>120</v>
      </c>
      <c r="C35" s="165" t="s">
        <v>19</v>
      </c>
      <c r="D35" s="168">
        <v>2.5</v>
      </c>
      <c r="E35" s="301">
        <v>48714</v>
      </c>
      <c r="F35" s="69">
        <v>0</v>
      </c>
      <c r="G35" s="69">
        <v>2000</v>
      </c>
      <c r="H35" s="33">
        <v>1</v>
      </c>
      <c r="I35" s="200">
        <v>200</v>
      </c>
      <c r="J35" s="32">
        <f>G35+F35+(D35*E35)</f>
        <v>123785</v>
      </c>
      <c r="K35" s="32">
        <f>J35*I35*H35</f>
        <v>24757000</v>
      </c>
      <c r="L35" s="222"/>
    </row>
    <row r="36" spans="1:12" s="6" customFormat="1" ht="78.75" customHeight="1" x14ac:dyDescent="0.25">
      <c r="A36" s="223"/>
      <c r="B36" s="161" t="s">
        <v>121</v>
      </c>
      <c r="C36" s="165" t="s">
        <v>134</v>
      </c>
      <c r="D36" s="168">
        <v>0</v>
      </c>
      <c r="E36" s="301">
        <v>48714</v>
      </c>
      <c r="F36" s="69">
        <v>0</v>
      </c>
      <c r="G36" s="69">
        <v>2000</v>
      </c>
      <c r="H36" s="33">
        <v>0</v>
      </c>
      <c r="I36" s="200">
        <v>170</v>
      </c>
      <c r="J36" s="32">
        <f>G36+F36+(D36*E36)</f>
        <v>2000</v>
      </c>
      <c r="K36" s="32">
        <f>J36*I36*H36</f>
        <v>0</v>
      </c>
      <c r="L36" s="222"/>
    </row>
    <row r="37" spans="1:12" s="6" customFormat="1" ht="15.75" x14ac:dyDescent="0.25">
      <c r="A37" s="221">
        <v>2</v>
      </c>
      <c r="B37" s="40" t="s">
        <v>18</v>
      </c>
      <c r="C37" s="36" t="s">
        <v>7</v>
      </c>
      <c r="D37" s="167">
        <v>3</v>
      </c>
      <c r="E37" s="301">
        <v>48714</v>
      </c>
      <c r="F37" s="33"/>
      <c r="G37" s="169">
        <v>50000</v>
      </c>
      <c r="H37" s="33">
        <v>1</v>
      </c>
      <c r="I37" s="200">
        <v>5</v>
      </c>
      <c r="J37" s="32">
        <f t="shared" ref="J37:J39" si="2">G37+F37+(D37*E37)</f>
        <v>196142</v>
      </c>
      <c r="K37" s="32">
        <f t="shared" ref="K37:K39" si="3">J37*I37*H37</f>
        <v>980710</v>
      </c>
      <c r="L37" s="300"/>
    </row>
    <row r="38" spans="1:12" s="6" customFormat="1" ht="18" customHeight="1" x14ac:dyDescent="0.25">
      <c r="A38" s="225"/>
      <c r="B38" s="36"/>
      <c r="C38" s="36" t="s">
        <v>17</v>
      </c>
      <c r="D38" s="35">
        <v>1.5</v>
      </c>
      <c r="E38" s="301">
        <v>48714</v>
      </c>
      <c r="F38" s="33"/>
      <c r="G38" s="33">
        <v>15000</v>
      </c>
      <c r="H38" s="33">
        <v>1</v>
      </c>
      <c r="I38" s="200">
        <v>10</v>
      </c>
      <c r="J38" s="32">
        <f t="shared" si="2"/>
        <v>88071</v>
      </c>
      <c r="K38" s="32">
        <f t="shared" si="3"/>
        <v>880710</v>
      </c>
      <c r="L38" s="222"/>
    </row>
    <row r="39" spans="1:12" s="6" customFormat="1" ht="18" customHeight="1" x14ac:dyDescent="0.25">
      <c r="A39" s="225"/>
      <c r="B39" s="36"/>
      <c r="C39" s="36" t="s">
        <v>35</v>
      </c>
      <c r="D39" s="167">
        <v>0.5</v>
      </c>
      <c r="E39" s="301">
        <v>48714</v>
      </c>
      <c r="F39" s="33"/>
      <c r="G39" s="169">
        <v>3000</v>
      </c>
      <c r="H39" s="33">
        <v>1</v>
      </c>
      <c r="I39" s="200">
        <v>315</v>
      </c>
      <c r="J39" s="32">
        <f t="shared" si="2"/>
        <v>27357</v>
      </c>
      <c r="K39" s="32">
        <f t="shared" si="3"/>
        <v>8617455</v>
      </c>
      <c r="L39" s="222"/>
    </row>
    <row r="40" spans="1:12" s="6" customFormat="1" ht="31.5" x14ac:dyDescent="0.25">
      <c r="A40" s="221">
        <v>3</v>
      </c>
      <c r="B40" s="40" t="s">
        <v>15</v>
      </c>
      <c r="C40" s="36"/>
      <c r="D40" s="35"/>
      <c r="E40" s="194"/>
      <c r="F40" s="33"/>
      <c r="G40" s="33"/>
      <c r="H40" s="33"/>
      <c r="I40" s="200"/>
      <c r="J40" s="32"/>
      <c r="K40" s="32"/>
      <c r="L40" s="222"/>
    </row>
    <row r="41" spans="1:12" s="6" customFormat="1" ht="18" customHeight="1" x14ac:dyDescent="0.25">
      <c r="A41" s="226" t="s">
        <v>14</v>
      </c>
      <c r="B41" s="36" t="s">
        <v>13</v>
      </c>
      <c r="C41" s="36"/>
      <c r="D41" s="35"/>
      <c r="E41" s="194"/>
      <c r="F41" s="33"/>
      <c r="G41" s="33"/>
      <c r="H41" s="33"/>
      <c r="I41" s="200"/>
      <c r="J41" s="32"/>
      <c r="K41" s="32"/>
      <c r="L41" s="222"/>
    </row>
    <row r="42" spans="1:12" s="6" customFormat="1" ht="18" customHeight="1" x14ac:dyDescent="0.25">
      <c r="A42" s="226" t="s">
        <v>12</v>
      </c>
      <c r="B42" s="36" t="s">
        <v>11</v>
      </c>
      <c r="C42" s="36"/>
      <c r="D42" s="35"/>
      <c r="E42" s="194"/>
      <c r="F42" s="33"/>
      <c r="G42" s="33"/>
      <c r="H42" s="33"/>
      <c r="I42" s="200"/>
      <c r="J42" s="32"/>
      <c r="K42" s="32"/>
      <c r="L42" s="222"/>
    </row>
    <row r="43" spans="1:12" s="6" customFormat="1" ht="64.5" customHeight="1" x14ac:dyDescent="0.25">
      <c r="A43" s="225">
        <v>4</v>
      </c>
      <c r="B43" s="36" t="s">
        <v>10</v>
      </c>
      <c r="C43" s="36"/>
      <c r="D43" s="35"/>
      <c r="E43" s="194"/>
      <c r="F43" s="33"/>
      <c r="G43" s="33"/>
      <c r="H43" s="33"/>
      <c r="I43" s="200"/>
      <c r="J43" s="32"/>
      <c r="K43" s="32"/>
      <c r="L43" s="222"/>
    </row>
    <row r="44" spans="1:12" s="6" customFormat="1" ht="42.75" customHeight="1" x14ac:dyDescent="0.25">
      <c r="A44" s="225">
        <v>5</v>
      </c>
      <c r="B44" s="36" t="s">
        <v>9</v>
      </c>
      <c r="C44" s="36"/>
      <c r="D44" s="35"/>
      <c r="E44" s="194"/>
      <c r="F44" s="33"/>
      <c r="G44" s="33"/>
      <c r="H44" s="33"/>
      <c r="I44" s="200"/>
      <c r="J44" s="32"/>
      <c r="K44" s="32"/>
      <c r="L44" s="222"/>
    </row>
    <row r="45" spans="1:12" s="6" customFormat="1" ht="15.75" x14ac:dyDescent="0.25">
      <c r="A45" s="225">
        <v>6</v>
      </c>
      <c r="B45" s="40" t="s">
        <v>8</v>
      </c>
      <c r="C45" s="36" t="s">
        <v>7</v>
      </c>
      <c r="D45" s="168">
        <v>1</v>
      </c>
      <c r="E45" s="301">
        <v>48714</v>
      </c>
      <c r="F45" s="69"/>
      <c r="G45" s="69">
        <v>50000</v>
      </c>
      <c r="H45" s="33">
        <v>1</v>
      </c>
      <c r="I45" s="200">
        <v>5</v>
      </c>
      <c r="J45" s="32">
        <f>G45+F45+(D45*E45)</f>
        <v>98714</v>
      </c>
      <c r="K45" s="32">
        <f>J45*I45*H45</f>
        <v>493570</v>
      </c>
      <c r="L45" s="222"/>
    </row>
    <row r="46" spans="1:12" s="6" customFormat="1" ht="18" customHeight="1" x14ac:dyDescent="0.25">
      <c r="A46" s="215"/>
      <c r="B46" s="36"/>
      <c r="C46" s="36" t="s">
        <v>6</v>
      </c>
      <c r="D46" s="68">
        <v>1.5</v>
      </c>
      <c r="E46" s="301">
        <v>48714</v>
      </c>
      <c r="F46" s="69"/>
      <c r="G46" s="69">
        <v>15000</v>
      </c>
      <c r="H46" s="33">
        <v>1</v>
      </c>
      <c r="I46" s="200">
        <v>10</v>
      </c>
      <c r="J46" s="32">
        <f>G46+F46+(D46*E46)</f>
        <v>88071</v>
      </c>
      <c r="K46" s="32">
        <f>J46*I46*H46</f>
        <v>880710</v>
      </c>
      <c r="L46" s="222"/>
    </row>
    <row r="47" spans="1:12" s="6" customFormat="1" ht="18" customHeight="1" x14ac:dyDescent="0.25">
      <c r="A47" s="215"/>
      <c r="B47" s="36"/>
      <c r="C47" s="36" t="s">
        <v>35</v>
      </c>
      <c r="D47" s="167">
        <v>0.5</v>
      </c>
      <c r="E47" s="301">
        <v>48714</v>
      </c>
      <c r="F47" s="33"/>
      <c r="G47" s="33">
        <v>3000</v>
      </c>
      <c r="H47" s="33">
        <v>1</v>
      </c>
      <c r="I47" s="200">
        <v>315</v>
      </c>
      <c r="J47" s="32">
        <f>G47+F47+(D47*E47)</f>
        <v>27357</v>
      </c>
      <c r="K47" s="32">
        <f>J47*I47*H47</f>
        <v>8617455</v>
      </c>
      <c r="L47" s="222"/>
    </row>
    <row r="48" spans="1:12" s="6" customFormat="1" ht="18" customHeight="1" x14ac:dyDescent="0.25">
      <c r="A48" s="227"/>
      <c r="B48" s="36"/>
      <c r="C48" s="36" t="s">
        <v>4</v>
      </c>
      <c r="D48" s="35"/>
      <c r="E48" s="194"/>
      <c r="F48" s="33"/>
      <c r="G48" s="33"/>
      <c r="H48" s="33"/>
      <c r="I48" s="200"/>
      <c r="J48" s="32"/>
      <c r="K48" s="32"/>
      <c r="L48" s="222"/>
    </row>
    <row r="49" spans="1:13" s="6" customFormat="1" ht="19.5" customHeight="1" x14ac:dyDescent="0.25">
      <c r="A49" s="226"/>
      <c r="B49" s="340" t="s">
        <v>3</v>
      </c>
      <c r="C49" s="340"/>
      <c r="D49" s="228"/>
      <c r="E49" s="229"/>
      <c r="F49" s="230"/>
      <c r="G49" s="230"/>
      <c r="H49" s="231"/>
      <c r="I49" s="229"/>
      <c r="J49" s="232">
        <f>SUM(J33:J48)</f>
        <v>702211</v>
      </c>
      <c r="K49" s="232">
        <f>SUM(K33:K48)</f>
        <v>62470370</v>
      </c>
      <c r="L49" s="230"/>
    </row>
    <row r="50" spans="1:13" s="6" customFormat="1" ht="19.5" customHeight="1" x14ac:dyDescent="0.25">
      <c r="A50" s="24"/>
      <c r="B50" s="23"/>
      <c r="C50" s="23"/>
      <c r="D50" s="22"/>
      <c r="E50" s="195"/>
      <c r="F50" s="20"/>
      <c r="G50" s="20"/>
      <c r="H50" s="21"/>
      <c r="I50" s="195"/>
      <c r="J50" s="20"/>
      <c r="K50" s="20"/>
      <c r="L50" s="20"/>
    </row>
    <row r="51" spans="1:13" s="6" customFormat="1" ht="21" customHeight="1" x14ac:dyDescent="0.25">
      <c r="A51" s="19" t="s">
        <v>2</v>
      </c>
      <c r="B51" s="322" t="s">
        <v>1</v>
      </c>
      <c r="C51" s="322"/>
      <c r="D51" s="322"/>
      <c r="E51" s="322"/>
      <c r="F51" s="322"/>
      <c r="G51" s="322"/>
      <c r="H51" s="322"/>
      <c r="I51" s="322"/>
      <c r="J51" s="322"/>
      <c r="K51" s="322"/>
      <c r="L51" s="322"/>
    </row>
    <row r="52" spans="1:13" s="241" customFormat="1" ht="20.100000000000001" customHeight="1" x14ac:dyDescent="0.25">
      <c r="A52" s="239"/>
      <c r="B52" s="334" t="s">
        <v>122</v>
      </c>
      <c r="C52" s="334"/>
      <c r="D52" s="334"/>
      <c r="E52" s="334"/>
      <c r="F52" s="334"/>
      <c r="G52" s="334"/>
      <c r="H52" s="334"/>
      <c r="I52" s="334"/>
      <c r="J52" s="334"/>
      <c r="K52" s="334"/>
      <c r="L52" s="334"/>
      <c r="M52" s="334"/>
    </row>
    <row r="53" spans="1:13" s="241" customFormat="1" ht="20.100000000000001" customHeight="1" x14ac:dyDescent="0.25">
      <c r="A53" s="239"/>
      <c r="B53" s="335" t="s">
        <v>123</v>
      </c>
      <c r="C53" s="335"/>
      <c r="D53" s="335"/>
      <c r="E53" s="335"/>
      <c r="G53" s="302">
        <f>K28</f>
        <v>173939080</v>
      </c>
      <c r="H53" s="236" t="s">
        <v>124</v>
      </c>
      <c r="I53" s="236"/>
      <c r="J53" s="237"/>
      <c r="K53" s="236"/>
      <c r="L53" s="236"/>
      <c r="M53" s="236"/>
    </row>
    <row r="54" spans="1:13" s="241" customFormat="1" ht="20.100000000000001" customHeight="1" x14ac:dyDescent="0.25">
      <c r="A54" s="239"/>
      <c r="B54" s="244" t="s">
        <v>125</v>
      </c>
      <c r="C54" s="244"/>
      <c r="D54" s="244"/>
      <c r="E54" s="245"/>
      <c r="F54" s="245"/>
      <c r="H54" s="336">
        <f>K49</f>
        <v>62470370</v>
      </c>
      <c r="I54" s="336"/>
      <c r="J54" s="236" t="s">
        <v>126</v>
      </c>
      <c r="K54" s="236"/>
      <c r="L54" s="236"/>
      <c r="M54" s="236"/>
    </row>
    <row r="55" spans="1:13" s="241" customFormat="1" ht="20.100000000000001" customHeight="1" x14ac:dyDescent="0.25">
      <c r="A55" s="239"/>
      <c r="B55" s="244" t="s">
        <v>127</v>
      </c>
      <c r="C55" s="244"/>
      <c r="D55" s="246"/>
      <c r="E55" s="247"/>
      <c r="F55" s="337">
        <f>G53-H54</f>
        <v>111468710</v>
      </c>
      <c r="G55" s="337" t="s">
        <v>128</v>
      </c>
      <c r="H55" s="236" t="s">
        <v>129</v>
      </c>
      <c r="I55" s="238">
        <f>(G53-H54)/G53</f>
        <v>0.64084914097510459</v>
      </c>
      <c r="J55" s="242"/>
      <c r="K55" s="242"/>
      <c r="L55" s="236"/>
      <c r="M55" s="238"/>
    </row>
    <row r="56" spans="1:13" s="241" customFormat="1" ht="20.100000000000001" customHeight="1" x14ac:dyDescent="0.25">
      <c r="A56" s="239"/>
      <c r="B56" s="244"/>
      <c r="C56" s="244"/>
      <c r="D56" s="246"/>
      <c r="E56" s="247"/>
      <c r="F56" s="240"/>
      <c r="G56" s="240"/>
      <c r="H56" s="236"/>
      <c r="I56" s="238"/>
      <c r="J56" s="242"/>
      <c r="K56" s="242"/>
      <c r="L56" s="236"/>
      <c r="M56" s="238"/>
    </row>
    <row r="57" spans="1:13" s="11" customFormat="1" ht="15.75" x14ac:dyDescent="0.25">
      <c r="A57" s="13"/>
      <c r="B57" s="13"/>
      <c r="C57" s="13"/>
      <c r="D57" s="13"/>
      <c r="E57" s="197"/>
      <c r="F57" s="13"/>
      <c r="G57" s="13"/>
      <c r="H57" s="13"/>
      <c r="I57" s="197"/>
      <c r="J57" s="13"/>
      <c r="K57" s="13"/>
      <c r="L57" s="13"/>
    </row>
    <row r="58" spans="1:13" s="11" customFormat="1" ht="15.75" x14ac:dyDescent="0.25">
      <c r="A58" s="13"/>
      <c r="B58" s="13"/>
      <c r="C58" s="13"/>
      <c r="D58" s="13"/>
      <c r="E58" s="197"/>
      <c r="F58" s="13"/>
      <c r="G58" s="13"/>
      <c r="H58" s="13"/>
      <c r="I58" s="197"/>
      <c r="J58" s="13"/>
      <c r="K58" s="13"/>
      <c r="L58" s="13"/>
    </row>
    <row r="59" spans="1:13" s="11" customFormat="1" ht="15.75" x14ac:dyDescent="0.25">
      <c r="A59" s="13"/>
      <c r="B59" s="13"/>
      <c r="C59" s="13"/>
      <c r="D59" s="13"/>
      <c r="E59" s="197"/>
      <c r="F59" s="13"/>
      <c r="G59" s="13"/>
      <c r="H59" s="13"/>
      <c r="I59" s="197"/>
      <c r="J59" s="13"/>
      <c r="K59" s="13"/>
      <c r="L59" s="13"/>
    </row>
    <row r="60" spans="1:13" s="11" customFormat="1" ht="15.75" x14ac:dyDescent="0.25">
      <c r="A60" s="13"/>
      <c r="B60" s="13"/>
      <c r="C60" s="13"/>
      <c r="D60" s="13"/>
      <c r="E60" s="197"/>
      <c r="F60" s="13"/>
      <c r="G60" s="13"/>
      <c r="H60" s="13"/>
      <c r="I60" s="197"/>
      <c r="J60" s="13"/>
      <c r="K60" s="13"/>
      <c r="L60" s="13"/>
    </row>
    <row r="61" spans="1:13" s="11" customFormat="1" ht="15.75" x14ac:dyDescent="0.25">
      <c r="A61" s="13"/>
      <c r="B61" s="13"/>
      <c r="C61" s="13"/>
      <c r="D61" s="13"/>
      <c r="E61" s="197"/>
      <c r="F61" s="13"/>
      <c r="G61" s="13"/>
      <c r="H61" s="13"/>
      <c r="I61" s="197"/>
      <c r="J61" s="13"/>
      <c r="K61" s="13"/>
      <c r="L61" s="13"/>
    </row>
    <row r="62" spans="1:13" s="11" customFormat="1" ht="15.75" x14ac:dyDescent="0.25">
      <c r="A62" s="13"/>
      <c r="B62" s="13"/>
      <c r="C62" s="13"/>
      <c r="D62" s="13"/>
      <c r="E62" s="197"/>
      <c r="F62" s="13"/>
      <c r="G62" s="13"/>
      <c r="H62" s="13"/>
      <c r="I62" s="197"/>
      <c r="J62" s="13"/>
      <c r="K62" s="13"/>
      <c r="L62" s="13"/>
    </row>
    <row r="63" spans="1:13" s="11" customFormat="1" ht="15.75" x14ac:dyDescent="0.25">
      <c r="A63" s="13"/>
      <c r="B63" s="13"/>
      <c r="C63" s="13"/>
      <c r="D63" s="13"/>
      <c r="E63" s="197"/>
      <c r="F63" s="13"/>
      <c r="G63" s="13"/>
      <c r="H63" s="13"/>
      <c r="I63" s="197"/>
      <c r="J63" s="13"/>
      <c r="K63" s="13"/>
      <c r="L63" s="13"/>
    </row>
    <row r="64" spans="1:13" s="11" customFormat="1" ht="15.75" x14ac:dyDescent="0.25">
      <c r="A64" s="13"/>
      <c r="B64" s="13"/>
      <c r="C64" s="13"/>
      <c r="D64" s="13"/>
      <c r="E64" s="197"/>
      <c r="F64" s="13"/>
      <c r="G64" s="13"/>
      <c r="H64" s="13"/>
      <c r="I64" s="197"/>
      <c r="J64" s="13"/>
      <c r="K64" s="13"/>
      <c r="L64" s="13"/>
    </row>
    <row r="65" spans="1:12" s="11" customFormat="1" ht="15.75" x14ac:dyDescent="0.25">
      <c r="A65" s="13"/>
      <c r="B65" s="13"/>
      <c r="C65" s="13"/>
      <c r="D65" s="13"/>
      <c r="E65" s="197"/>
      <c r="F65" s="13"/>
      <c r="G65" s="13"/>
      <c r="H65" s="13"/>
      <c r="I65" s="197"/>
      <c r="J65" s="13"/>
      <c r="K65" s="13"/>
      <c r="L65" s="13"/>
    </row>
    <row r="66" spans="1:12" s="11" customFormat="1" ht="15.75" x14ac:dyDescent="0.25">
      <c r="A66" s="13"/>
      <c r="B66" s="13"/>
      <c r="C66" s="13"/>
      <c r="D66" s="13"/>
      <c r="E66" s="197"/>
      <c r="F66" s="13"/>
      <c r="G66" s="13"/>
      <c r="H66" s="13"/>
      <c r="I66" s="197"/>
      <c r="J66" s="13"/>
      <c r="K66" s="13"/>
      <c r="L66" s="13"/>
    </row>
    <row r="67" spans="1:12" s="11" customFormat="1" ht="15.75" x14ac:dyDescent="0.25">
      <c r="A67" s="13"/>
      <c r="B67" s="13"/>
      <c r="C67" s="13"/>
      <c r="D67" s="13"/>
      <c r="E67" s="197"/>
      <c r="F67" s="13"/>
      <c r="G67" s="13"/>
      <c r="H67" s="13"/>
      <c r="I67" s="197"/>
      <c r="J67" s="13"/>
      <c r="K67" s="13"/>
      <c r="L67" s="13"/>
    </row>
    <row r="68" spans="1:12" s="11" customFormat="1" ht="15.75" x14ac:dyDescent="0.25">
      <c r="A68" s="13"/>
      <c r="B68" s="13"/>
      <c r="C68" s="13"/>
      <c r="D68" s="13"/>
      <c r="E68" s="197"/>
      <c r="F68" s="13"/>
      <c r="G68" s="13"/>
      <c r="H68" s="13"/>
      <c r="I68" s="197"/>
      <c r="J68" s="13"/>
      <c r="K68" s="13"/>
      <c r="L68" s="13"/>
    </row>
    <row r="69" spans="1:12" s="11" customFormat="1" ht="15.75" x14ac:dyDescent="0.25">
      <c r="A69" s="13"/>
      <c r="B69" s="13"/>
      <c r="C69" s="13"/>
      <c r="D69" s="13"/>
      <c r="E69" s="197"/>
      <c r="F69" s="13"/>
      <c r="G69" s="13"/>
      <c r="H69" s="13"/>
      <c r="I69" s="197"/>
      <c r="J69" s="13"/>
      <c r="K69" s="13"/>
      <c r="L69" s="13"/>
    </row>
    <row r="70" spans="1:12" s="11" customFormat="1" ht="15.75" x14ac:dyDescent="0.25">
      <c r="A70" s="13"/>
      <c r="B70" s="13"/>
      <c r="C70" s="13"/>
      <c r="D70" s="13"/>
      <c r="E70" s="197"/>
      <c r="F70" s="13"/>
      <c r="G70" s="13"/>
      <c r="H70" s="13"/>
      <c r="I70" s="197"/>
      <c r="J70" s="13"/>
      <c r="K70" s="13"/>
      <c r="L70" s="13"/>
    </row>
    <row r="71" spans="1:12" s="11" customFormat="1" ht="15.75" x14ac:dyDescent="0.25">
      <c r="A71" s="13"/>
      <c r="B71" s="13"/>
      <c r="C71" s="13"/>
      <c r="D71" s="13"/>
      <c r="E71" s="197"/>
      <c r="F71" s="13"/>
      <c r="G71" s="13"/>
      <c r="H71" s="13"/>
      <c r="I71" s="197"/>
      <c r="J71" s="13"/>
      <c r="K71" s="18"/>
      <c r="L71" s="18"/>
    </row>
    <row r="72" spans="1:12" s="11" customFormat="1" ht="15.75" x14ac:dyDescent="0.25">
      <c r="A72" s="13"/>
      <c r="B72" s="13"/>
      <c r="C72" s="13"/>
      <c r="D72" s="13"/>
      <c r="E72" s="197"/>
      <c r="F72" s="13"/>
      <c r="G72" s="13"/>
      <c r="H72" s="13"/>
      <c r="I72" s="197"/>
      <c r="J72" s="13"/>
      <c r="K72" s="18"/>
      <c r="L72" s="18"/>
    </row>
    <row r="73" spans="1:12" s="11" customFormat="1" ht="15.75" x14ac:dyDescent="0.25">
      <c r="A73" s="13"/>
      <c r="B73" s="13"/>
      <c r="C73" s="13"/>
      <c r="D73" s="13"/>
      <c r="E73" s="197"/>
      <c r="F73" s="13"/>
      <c r="G73" s="13"/>
      <c r="H73" s="13"/>
      <c r="I73" s="197"/>
      <c r="J73" s="13"/>
      <c r="K73" s="18"/>
      <c r="L73" s="18"/>
    </row>
    <row r="74" spans="1:12" s="11" customFormat="1" ht="15.75" x14ac:dyDescent="0.25">
      <c r="A74" s="13"/>
      <c r="B74" s="13"/>
      <c r="C74" s="13"/>
      <c r="D74" s="13"/>
      <c r="E74" s="197"/>
      <c r="F74" s="13"/>
      <c r="G74" s="13"/>
      <c r="H74" s="13"/>
      <c r="I74" s="197"/>
      <c r="J74" s="13"/>
      <c r="K74" s="18"/>
      <c r="L74" s="18"/>
    </row>
    <row r="75" spans="1:12" s="11" customFormat="1" ht="15.75" x14ac:dyDescent="0.25">
      <c r="A75" s="13"/>
      <c r="B75" s="13"/>
      <c r="C75" s="13"/>
      <c r="D75" s="13"/>
      <c r="E75" s="197"/>
      <c r="F75" s="13"/>
      <c r="G75" s="13"/>
      <c r="H75" s="13"/>
      <c r="I75" s="197"/>
      <c r="J75" s="13"/>
      <c r="K75" s="18"/>
      <c r="L75" s="18"/>
    </row>
    <row r="76" spans="1:12" s="11" customFormat="1" ht="15.75" x14ac:dyDescent="0.25">
      <c r="A76" s="13"/>
      <c r="B76" s="13"/>
      <c r="C76" s="13"/>
      <c r="D76" s="13"/>
      <c r="E76" s="197"/>
      <c r="F76" s="13"/>
      <c r="G76" s="13"/>
      <c r="H76" s="13"/>
      <c r="I76" s="197"/>
      <c r="J76" s="13"/>
      <c r="K76" s="18"/>
      <c r="L76" s="18"/>
    </row>
    <row r="77" spans="1:12" s="11" customFormat="1" ht="15.75" x14ac:dyDescent="0.25">
      <c r="A77" s="13"/>
      <c r="B77" s="13"/>
      <c r="C77" s="13"/>
      <c r="D77" s="13"/>
      <c r="E77" s="197"/>
      <c r="F77" s="13"/>
      <c r="G77" s="13"/>
      <c r="H77" s="13"/>
      <c r="I77" s="197"/>
      <c r="J77" s="13"/>
      <c r="K77" s="18"/>
      <c r="L77" s="18"/>
    </row>
    <row r="78" spans="1:12" s="11" customFormat="1" ht="15.75" x14ac:dyDescent="0.25">
      <c r="A78" s="13"/>
      <c r="B78" s="13"/>
      <c r="C78" s="13"/>
      <c r="D78" s="13"/>
      <c r="E78" s="197"/>
      <c r="F78" s="13"/>
      <c r="G78" s="13"/>
      <c r="H78" s="13"/>
      <c r="I78" s="197"/>
      <c r="J78" s="13"/>
      <c r="K78" s="18"/>
      <c r="L78" s="18"/>
    </row>
    <row r="79" spans="1:12" s="11" customFormat="1" ht="15.75" x14ac:dyDescent="0.25">
      <c r="A79" s="13"/>
      <c r="B79" s="13"/>
      <c r="C79" s="13"/>
      <c r="D79" s="13"/>
      <c r="E79" s="197"/>
      <c r="F79" s="13"/>
      <c r="G79" s="13"/>
      <c r="H79" s="13"/>
      <c r="I79" s="197"/>
      <c r="J79" s="13"/>
      <c r="K79" s="18"/>
      <c r="L79" s="18"/>
    </row>
    <row r="80" spans="1:12" s="11" customFormat="1" ht="15.75" x14ac:dyDescent="0.25">
      <c r="A80" s="13"/>
      <c r="B80" s="13"/>
      <c r="C80" s="13"/>
      <c r="D80" s="13"/>
      <c r="E80" s="197"/>
      <c r="F80" s="13"/>
      <c r="G80" s="13"/>
      <c r="H80" s="13"/>
      <c r="I80" s="197"/>
      <c r="J80" s="13"/>
      <c r="K80" s="16"/>
      <c r="L80" s="16"/>
    </row>
    <row r="81" spans="1:12" s="11" customFormat="1" ht="15.75" x14ac:dyDescent="0.25">
      <c r="A81" s="13"/>
      <c r="B81" s="13"/>
      <c r="C81" s="13"/>
      <c r="D81" s="13"/>
      <c r="E81" s="197"/>
      <c r="F81" s="13"/>
      <c r="G81" s="13"/>
      <c r="H81" s="13"/>
      <c r="I81" s="197"/>
      <c r="J81" s="13"/>
      <c r="K81" s="17">
        <f>$K$28</f>
        <v>173939080</v>
      </c>
      <c r="L81" s="16"/>
    </row>
    <row r="82" spans="1:12" s="11" customFormat="1" ht="15.75" x14ac:dyDescent="0.25">
      <c r="A82" s="13"/>
      <c r="B82" s="13"/>
      <c r="C82" s="13"/>
      <c r="D82" s="13"/>
      <c r="E82" s="197"/>
      <c r="F82" s="13"/>
      <c r="G82" s="13"/>
      <c r="H82" s="13"/>
      <c r="I82" s="197"/>
      <c r="J82" s="13"/>
      <c r="K82" s="17">
        <f>$K$49</f>
        <v>62470370</v>
      </c>
      <c r="L82" s="15"/>
    </row>
    <row r="83" spans="1:12" s="11" customFormat="1" ht="15.75" x14ac:dyDescent="0.25">
      <c r="A83" s="13"/>
      <c r="B83" s="13"/>
      <c r="C83" s="13"/>
      <c r="D83" s="13"/>
      <c r="E83" s="197"/>
      <c r="F83" s="13"/>
      <c r="G83" s="13"/>
      <c r="H83" s="13"/>
      <c r="I83" s="197"/>
      <c r="J83" s="13"/>
      <c r="K83" s="17">
        <f>K81-K82</f>
        <v>111468710</v>
      </c>
      <c r="L83" s="15">
        <f>K83/K81*100%</f>
        <v>0.64084914097510459</v>
      </c>
    </row>
    <row r="84" spans="1:12" s="11" customFormat="1" ht="15.75" x14ac:dyDescent="0.25">
      <c r="A84" s="13"/>
      <c r="B84" s="13"/>
      <c r="C84" s="13"/>
      <c r="D84" s="13"/>
      <c r="E84" s="197"/>
      <c r="F84" s="13"/>
      <c r="G84" s="13"/>
      <c r="H84" s="13"/>
      <c r="I84" s="197"/>
      <c r="J84" s="13"/>
      <c r="K84" s="16"/>
      <c r="L84" s="15">
        <f>K82/K81*100%</f>
        <v>0.35915085902489541</v>
      </c>
    </row>
    <row r="85" spans="1:12" s="11" customFormat="1" ht="15.75" x14ac:dyDescent="0.25">
      <c r="A85" s="13"/>
      <c r="B85" s="13"/>
      <c r="C85" s="13"/>
      <c r="D85" s="13"/>
      <c r="E85" s="197"/>
      <c r="F85" s="13"/>
      <c r="G85" s="13"/>
      <c r="H85" s="13"/>
      <c r="I85" s="197"/>
      <c r="J85" s="13"/>
      <c r="K85" s="16"/>
      <c r="L85" s="15"/>
    </row>
    <row r="86" spans="1:12" s="11" customFormat="1" ht="15.75" x14ac:dyDescent="0.25">
      <c r="A86" s="13"/>
      <c r="B86" s="13"/>
      <c r="C86" s="13"/>
      <c r="D86" s="13"/>
      <c r="E86" s="197"/>
      <c r="F86" s="13"/>
      <c r="G86" s="13"/>
      <c r="H86" s="13"/>
      <c r="I86" s="197"/>
      <c r="J86" s="13"/>
      <c r="K86" s="16"/>
      <c r="L86" s="15"/>
    </row>
    <row r="87" spans="1:12" s="11" customFormat="1" ht="15.75" x14ac:dyDescent="0.25">
      <c r="A87" s="13"/>
      <c r="B87" s="13"/>
      <c r="C87" s="13"/>
      <c r="D87" s="13"/>
      <c r="E87" s="197"/>
      <c r="F87" s="13"/>
      <c r="G87" s="13"/>
      <c r="H87" s="13"/>
      <c r="I87" s="197"/>
      <c r="J87" s="13"/>
      <c r="K87" s="16"/>
      <c r="L87" s="15"/>
    </row>
    <row r="88" spans="1:12" s="11" customFormat="1" ht="15.75" x14ac:dyDescent="0.25">
      <c r="A88" s="13"/>
      <c r="B88" s="13"/>
      <c r="C88" s="13"/>
      <c r="D88" s="13"/>
      <c r="E88" s="197"/>
      <c r="F88" s="13"/>
      <c r="G88" s="13"/>
      <c r="H88" s="13"/>
      <c r="I88" s="197"/>
      <c r="J88" s="13"/>
      <c r="K88" s="16"/>
      <c r="L88" s="15"/>
    </row>
    <row r="89" spans="1:12" s="11" customFormat="1" ht="15.75" x14ac:dyDescent="0.25">
      <c r="A89" s="13"/>
      <c r="B89" s="13"/>
      <c r="C89" s="13"/>
      <c r="D89" s="13"/>
      <c r="E89" s="197"/>
      <c r="F89" s="13"/>
      <c r="G89" s="13"/>
      <c r="H89" s="13"/>
      <c r="I89" s="197"/>
      <c r="J89" s="13"/>
      <c r="K89" s="16"/>
      <c r="L89" s="15"/>
    </row>
    <row r="90" spans="1:12" s="11" customFormat="1" ht="15.75" x14ac:dyDescent="0.25">
      <c r="A90" s="13"/>
      <c r="B90" s="13"/>
      <c r="C90" s="13"/>
      <c r="D90" s="13"/>
      <c r="E90" s="197"/>
      <c r="F90" s="13"/>
      <c r="G90" s="13"/>
      <c r="H90" s="13"/>
      <c r="I90" s="197"/>
      <c r="J90" s="13"/>
      <c r="K90" s="16"/>
      <c r="L90" s="15"/>
    </row>
    <row r="91" spans="1:12" s="11" customFormat="1" ht="15.75" x14ac:dyDescent="0.25">
      <c r="A91" s="13"/>
      <c r="B91" s="14" t="s">
        <v>0</v>
      </c>
      <c r="C91" s="13"/>
      <c r="D91" s="13"/>
      <c r="E91" s="197"/>
      <c r="F91" s="13"/>
      <c r="G91" s="13"/>
      <c r="H91" s="13"/>
      <c r="I91" s="197"/>
      <c r="J91" s="13"/>
      <c r="K91" s="12"/>
      <c r="L91" s="12"/>
    </row>
    <row r="92" spans="1:12" s="6" customFormat="1" ht="20.100000000000001" customHeight="1" x14ac:dyDescent="0.25">
      <c r="A92" s="10"/>
      <c r="B92" s="9"/>
      <c r="C92" s="8"/>
      <c r="D92" s="8"/>
      <c r="E92" s="198"/>
      <c r="F92" s="8"/>
      <c r="G92" s="7"/>
      <c r="H92" s="7"/>
      <c r="I92" s="201"/>
      <c r="J92" s="7"/>
      <c r="K92" s="7"/>
      <c r="L92" s="7"/>
    </row>
  </sheetData>
  <sheetProtection selectLockedCells="1" selectUnlockedCells="1"/>
  <mergeCells count="17">
    <mergeCell ref="B52:M52"/>
    <mergeCell ref="B53:E53"/>
    <mergeCell ref="H54:I54"/>
    <mergeCell ref="F55:G55"/>
    <mergeCell ref="B51:L51"/>
    <mergeCell ref="B1:K1"/>
    <mergeCell ref="B2:K2"/>
    <mergeCell ref="B3:K3"/>
    <mergeCell ref="I5:K6"/>
    <mergeCell ref="B8:K8"/>
    <mergeCell ref="B5:C5"/>
    <mergeCell ref="B6:C6"/>
    <mergeCell ref="B9:K9"/>
    <mergeCell ref="B10:K10"/>
    <mergeCell ref="B28:C28"/>
    <mergeCell ref="B30:L30"/>
    <mergeCell ref="B49:C49"/>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93"/>
  <sheetViews>
    <sheetView zoomScale="86" zoomScaleNormal="100" zoomScaleSheetLayoutView="90" workbookViewId="0">
      <selection activeCell="D25" sqref="D25"/>
    </sheetView>
  </sheetViews>
  <sheetFormatPr defaultColWidth="9.140625" defaultRowHeight="20.100000000000001" customHeight="1" x14ac:dyDescent="0.25"/>
  <cols>
    <col min="1" max="1" width="6.85546875" style="5" customWidth="1"/>
    <col min="2" max="2" width="24" style="2" customWidth="1"/>
    <col min="3" max="3" width="20.28515625" style="2" customWidth="1"/>
    <col min="4" max="4" width="7.42578125" style="4" customWidth="1"/>
    <col min="5" max="5" width="8.140625" style="3" customWidth="1"/>
    <col min="6" max="6" width="9" style="2" customWidth="1"/>
    <col min="7" max="7" width="10.42578125" style="2" customWidth="1"/>
    <col min="8" max="8" width="7.42578125" style="2" customWidth="1"/>
    <col min="9" max="10" width="10.140625" style="2" customWidth="1"/>
    <col min="11" max="11" width="15.42578125" style="2" customWidth="1"/>
    <col min="12" max="12" width="14.140625" style="2" customWidth="1"/>
    <col min="13" max="16384" width="9.140625" style="1"/>
  </cols>
  <sheetData>
    <row r="1" spans="1:12" ht="20.100000000000001" customHeight="1" x14ac:dyDescent="0.25">
      <c r="B1" s="349"/>
      <c r="C1" s="349"/>
      <c r="D1" s="349"/>
      <c r="E1" s="349"/>
      <c r="F1" s="349"/>
      <c r="G1" s="349"/>
      <c r="H1" s="349"/>
      <c r="I1" s="349"/>
      <c r="J1" s="349"/>
      <c r="K1" s="349"/>
    </row>
    <row r="2" spans="1:12" ht="20.100000000000001" customHeight="1" x14ac:dyDescent="0.25">
      <c r="B2" s="331" t="s">
        <v>42</v>
      </c>
      <c r="C2" s="331"/>
      <c r="D2" s="331"/>
      <c r="E2" s="331"/>
      <c r="F2" s="331"/>
      <c r="G2" s="331"/>
      <c r="H2" s="331"/>
      <c r="I2" s="331"/>
      <c r="J2" s="331"/>
      <c r="K2" s="331"/>
    </row>
    <row r="3" spans="1:12" ht="20.100000000000001" customHeight="1" x14ac:dyDescent="0.25">
      <c r="B3" s="350" t="s">
        <v>41</v>
      </c>
      <c r="C3" s="350"/>
      <c r="D3" s="350"/>
      <c r="E3" s="350"/>
      <c r="F3" s="350"/>
      <c r="G3" s="350"/>
      <c r="H3" s="350"/>
      <c r="I3" s="350"/>
      <c r="J3" s="350"/>
      <c r="K3" s="350"/>
    </row>
    <row r="4" spans="1:12" ht="13.5" customHeight="1" x14ac:dyDescent="0.25">
      <c r="B4" s="176"/>
    </row>
    <row r="5" spans="1:12" ht="17.25" x14ac:dyDescent="0.25">
      <c r="B5" s="332" t="s">
        <v>110</v>
      </c>
      <c r="C5" s="332"/>
      <c r="I5" s="351" t="s">
        <v>39</v>
      </c>
      <c r="J5" s="351"/>
      <c r="K5" s="351"/>
      <c r="L5" s="177"/>
    </row>
    <row r="6" spans="1:12" ht="17.25" x14ac:dyDescent="0.25">
      <c r="B6" s="333" t="s">
        <v>79</v>
      </c>
      <c r="C6" s="333"/>
      <c r="I6" s="351"/>
      <c r="J6" s="351"/>
      <c r="K6" s="351"/>
      <c r="L6" s="177"/>
    </row>
    <row r="7" spans="1:12" ht="17.25" x14ac:dyDescent="0.25">
      <c r="B7" s="298"/>
      <c r="C7" s="298"/>
      <c r="I7" s="213"/>
      <c r="J7" s="213"/>
      <c r="K7" s="213"/>
      <c r="L7" s="177"/>
    </row>
    <row r="8" spans="1:12" ht="16.5" customHeight="1" x14ac:dyDescent="0.25">
      <c r="B8" s="331" t="s">
        <v>38</v>
      </c>
      <c r="C8" s="331"/>
      <c r="D8" s="331"/>
      <c r="E8" s="331"/>
      <c r="F8" s="331"/>
      <c r="G8" s="331"/>
      <c r="H8" s="331"/>
      <c r="I8" s="331"/>
      <c r="J8" s="331"/>
      <c r="K8" s="331"/>
    </row>
    <row r="9" spans="1:12" s="6" customFormat="1" ht="43.5" customHeight="1" x14ac:dyDescent="0.25">
      <c r="A9" s="19"/>
      <c r="B9" s="348" t="s">
        <v>64</v>
      </c>
      <c r="C9" s="348"/>
      <c r="D9" s="348"/>
      <c r="E9" s="348"/>
      <c r="F9" s="348"/>
      <c r="G9" s="348"/>
      <c r="H9" s="348"/>
      <c r="I9" s="348"/>
      <c r="J9" s="348"/>
      <c r="K9" s="348"/>
      <c r="L9" s="55"/>
    </row>
    <row r="10" spans="1:12" s="6" customFormat="1" ht="20.100000000000001" customHeight="1" x14ac:dyDescent="0.25">
      <c r="A10" s="19" t="s">
        <v>37</v>
      </c>
      <c r="B10" s="322" t="s">
        <v>130</v>
      </c>
      <c r="C10" s="322"/>
      <c r="D10" s="322"/>
      <c r="E10" s="322"/>
      <c r="F10" s="322"/>
      <c r="G10" s="322"/>
      <c r="H10" s="322"/>
      <c r="I10" s="322"/>
      <c r="J10" s="322"/>
      <c r="K10" s="322"/>
      <c r="L10" s="55"/>
    </row>
    <row r="11" spans="1:12" s="6" customFormat="1" ht="12" customHeight="1" x14ac:dyDescent="0.25">
      <c r="A11" s="19"/>
      <c r="B11" s="74"/>
      <c r="C11" s="74"/>
      <c r="D11" s="74"/>
      <c r="E11" s="74"/>
      <c r="F11" s="74"/>
      <c r="G11" s="74"/>
      <c r="H11" s="74"/>
      <c r="I11" s="74"/>
      <c r="J11" s="74"/>
      <c r="K11" s="74"/>
      <c r="L11" s="55"/>
    </row>
    <row r="12" spans="1:12" s="6" customFormat="1" ht="94.5" x14ac:dyDescent="0.25">
      <c r="A12" s="215" t="s">
        <v>32</v>
      </c>
      <c r="B12" s="215" t="s">
        <v>31</v>
      </c>
      <c r="C12" s="215" t="s">
        <v>30</v>
      </c>
      <c r="D12" s="216" t="s">
        <v>29</v>
      </c>
      <c r="E12" s="303" t="s">
        <v>28</v>
      </c>
      <c r="F12" s="218" t="s">
        <v>27</v>
      </c>
      <c r="G12" s="216" t="s">
        <v>26</v>
      </c>
      <c r="H12" s="216" t="s">
        <v>25</v>
      </c>
      <c r="I12" s="216" t="s">
        <v>24</v>
      </c>
      <c r="J12" s="220" t="s">
        <v>23</v>
      </c>
      <c r="K12" s="220" t="s">
        <v>22</v>
      </c>
      <c r="L12" s="216" t="s">
        <v>21</v>
      </c>
    </row>
    <row r="13" spans="1:12" s="6" customFormat="1" ht="18" customHeight="1" x14ac:dyDescent="0.25">
      <c r="A13" s="221">
        <v>1</v>
      </c>
      <c r="B13" s="40" t="s">
        <v>20</v>
      </c>
      <c r="C13" s="36"/>
      <c r="D13" s="45"/>
      <c r="E13" s="34"/>
      <c r="F13" s="33"/>
      <c r="G13" s="33"/>
      <c r="H13" s="33"/>
      <c r="I13" s="33"/>
      <c r="J13" s="32"/>
      <c r="K13" s="32"/>
      <c r="L13" s="222"/>
    </row>
    <row r="14" spans="1:12" s="6" customFormat="1" ht="31.5" x14ac:dyDescent="0.25">
      <c r="A14" s="223" t="s">
        <v>108</v>
      </c>
      <c r="B14" s="171" t="s">
        <v>65</v>
      </c>
      <c r="C14" s="171" t="s">
        <v>19</v>
      </c>
      <c r="D14" s="172">
        <v>0.5</v>
      </c>
      <c r="E14" s="301">
        <v>48714</v>
      </c>
      <c r="F14" s="69">
        <v>0</v>
      </c>
      <c r="G14" s="69">
        <v>2000</v>
      </c>
      <c r="H14" s="33">
        <v>1</v>
      </c>
      <c r="I14" s="33">
        <v>5</v>
      </c>
      <c r="J14" s="32">
        <f>G14+F14+(D14*E14)</f>
        <v>26357</v>
      </c>
      <c r="K14" s="32">
        <f>J14*I14*H14</f>
        <v>131785</v>
      </c>
      <c r="L14" s="222"/>
    </row>
    <row r="15" spans="1:12" s="6" customFormat="1" ht="51.75" customHeight="1" x14ac:dyDescent="0.25">
      <c r="A15" s="223" t="s">
        <v>109</v>
      </c>
      <c r="B15" s="171" t="s">
        <v>66</v>
      </c>
      <c r="C15" s="171" t="s">
        <v>63</v>
      </c>
      <c r="D15" s="172">
        <v>0.1</v>
      </c>
      <c r="E15" s="301">
        <v>48714</v>
      </c>
      <c r="F15" s="69">
        <v>0</v>
      </c>
      <c r="G15" s="69">
        <v>1000</v>
      </c>
      <c r="H15" s="33">
        <v>1</v>
      </c>
      <c r="I15" s="33">
        <v>5</v>
      </c>
      <c r="J15" s="32">
        <f t="shared" ref="J15:J19" si="0">G15+F15+(D15*E15)</f>
        <v>5871.4000000000005</v>
      </c>
      <c r="K15" s="32">
        <f t="shared" ref="K15:K19" si="1">J15*I15*H15</f>
        <v>29357.000000000004</v>
      </c>
      <c r="L15" s="222"/>
    </row>
    <row r="16" spans="1:12" s="6" customFormat="1" ht="63" customHeight="1" x14ac:dyDescent="0.25">
      <c r="A16" s="223" t="s">
        <v>111</v>
      </c>
      <c r="B16" s="171" t="s">
        <v>117</v>
      </c>
      <c r="C16" s="171" t="s">
        <v>68</v>
      </c>
      <c r="D16" s="172">
        <v>0.1</v>
      </c>
      <c r="E16" s="301">
        <v>48714</v>
      </c>
      <c r="F16" s="69">
        <v>0</v>
      </c>
      <c r="G16" s="69">
        <v>1000</v>
      </c>
      <c r="H16" s="33">
        <v>1</v>
      </c>
      <c r="I16" s="33">
        <v>5</v>
      </c>
      <c r="J16" s="32">
        <f t="shared" si="0"/>
        <v>5871.4000000000005</v>
      </c>
      <c r="K16" s="32">
        <f t="shared" si="1"/>
        <v>29357.000000000004</v>
      </c>
      <c r="L16" s="222"/>
    </row>
    <row r="17" spans="1:12" s="6" customFormat="1" ht="15.75" x14ac:dyDescent="0.25">
      <c r="A17" s="221">
        <v>2</v>
      </c>
      <c r="B17" s="173" t="s">
        <v>18</v>
      </c>
      <c r="C17" s="174" t="s">
        <v>7</v>
      </c>
      <c r="D17" s="205">
        <v>6</v>
      </c>
      <c r="E17" s="301">
        <v>48714</v>
      </c>
      <c r="F17" s="33"/>
      <c r="G17" s="33">
        <v>50000</v>
      </c>
      <c r="H17" s="33">
        <v>1</v>
      </c>
      <c r="I17" s="169">
        <v>1</v>
      </c>
      <c r="J17" s="32">
        <f t="shared" si="0"/>
        <v>342284</v>
      </c>
      <c r="K17" s="32">
        <f t="shared" si="1"/>
        <v>342284</v>
      </c>
      <c r="L17" s="300"/>
    </row>
    <row r="18" spans="1:12" s="6" customFormat="1" ht="18" customHeight="1" x14ac:dyDescent="0.25">
      <c r="A18" s="225"/>
      <c r="B18" s="174"/>
      <c r="C18" s="174" t="s">
        <v>17</v>
      </c>
      <c r="D18" s="175">
        <v>1.5</v>
      </c>
      <c r="E18" s="301">
        <v>48714</v>
      </c>
      <c r="F18" s="33"/>
      <c r="G18" s="33">
        <v>15000</v>
      </c>
      <c r="H18" s="33">
        <v>1</v>
      </c>
      <c r="I18" s="169">
        <v>0</v>
      </c>
      <c r="J18" s="32">
        <f t="shared" si="0"/>
        <v>88071</v>
      </c>
      <c r="K18" s="32">
        <f t="shared" si="1"/>
        <v>0</v>
      </c>
      <c r="L18" s="222"/>
    </row>
    <row r="19" spans="1:12" s="6" customFormat="1" ht="18" customHeight="1" x14ac:dyDescent="0.25">
      <c r="A19" s="225"/>
      <c r="B19" s="174"/>
      <c r="C19" s="174" t="s">
        <v>35</v>
      </c>
      <c r="D19" s="175">
        <v>1</v>
      </c>
      <c r="E19" s="301">
        <v>48714</v>
      </c>
      <c r="F19" s="33"/>
      <c r="G19" s="33">
        <v>3000</v>
      </c>
      <c r="H19" s="33">
        <v>1</v>
      </c>
      <c r="I19" s="169">
        <v>4</v>
      </c>
      <c r="J19" s="32">
        <f t="shared" si="0"/>
        <v>51714</v>
      </c>
      <c r="K19" s="32">
        <f t="shared" si="1"/>
        <v>206856</v>
      </c>
      <c r="L19" s="222"/>
    </row>
    <row r="20" spans="1:12" s="6" customFormat="1" ht="31.5" x14ac:dyDescent="0.25">
      <c r="A20" s="221">
        <v>3</v>
      </c>
      <c r="B20" s="40" t="s">
        <v>15</v>
      </c>
      <c r="C20" s="36"/>
      <c r="D20" s="35"/>
      <c r="E20" s="34"/>
      <c r="F20" s="33"/>
      <c r="G20" s="33"/>
      <c r="H20" s="33">
        <v>1</v>
      </c>
      <c r="I20" s="33"/>
      <c r="J20" s="32">
        <f t="shared" ref="J20:J22" si="2">G20+F20+(D20*E20)</f>
        <v>0</v>
      </c>
      <c r="K20" s="32">
        <f t="shared" ref="K20:K22" si="3">J20*I20*H20</f>
        <v>0</v>
      </c>
      <c r="L20" s="222"/>
    </row>
    <row r="21" spans="1:12" s="6" customFormat="1" ht="18" customHeight="1" x14ac:dyDescent="0.25">
      <c r="A21" s="226" t="s">
        <v>14</v>
      </c>
      <c r="B21" s="36" t="s">
        <v>13</v>
      </c>
      <c r="C21" s="36"/>
      <c r="D21" s="35"/>
      <c r="E21" s="34"/>
      <c r="F21" s="33"/>
      <c r="G21" s="33"/>
      <c r="H21" s="33">
        <v>1</v>
      </c>
      <c r="I21" s="33"/>
      <c r="J21" s="32">
        <f t="shared" si="2"/>
        <v>0</v>
      </c>
      <c r="K21" s="32">
        <f t="shared" si="3"/>
        <v>0</v>
      </c>
      <c r="L21" s="222"/>
    </row>
    <row r="22" spans="1:12" s="6" customFormat="1" ht="18" customHeight="1" x14ac:dyDescent="0.25">
      <c r="A22" s="226" t="s">
        <v>12</v>
      </c>
      <c r="B22" s="36" t="s">
        <v>11</v>
      </c>
      <c r="C22" s="36"/>
      <c r="D22" s="35"/>
      <c r="E22" s="34"/>
      <c r="F22" s="33"/>
      <c r="G22" s="33"/>
      <c r="H22" s="33">
        <v>1</v>
      </c>
      <c r="I22" s="33"/>
      <c r="J22" s="32">
        <f t="shared" si="2"/>
        <v>0</v>
      </c>
      <c r="K22" s="32">
        <f t="shared" si="3"/>
        <v>0</v>
      </c>
      <c r="L22" s="222"/>
    </row>
    <row r="23" spans="1:12" s="6" customFormat="1" ht="64.5" customHeight="1" x14ac:dyDescent="0.25">
      <c r="A23" s="225">
        <v>4</v>
      </c>
      <c r="B23" s="36" t="s">
        <v>10</v>
      </c>
      <c r="C23" s="36"/>
      <c r="D23" s="35"/>
      <c r="E23" s="34"/>
      <c r="F23" s="33"/>
      <c r="G23" s="33"/>
      <c r="H23" s="33"/>
      <c r="I23" s="33"/>
      <c r="J23" s="32"/>
      <c r="K23" s="32"/>
      <c r="L23" s="222"/>
    </row>
    <row r="24" spans="1:12" s="6" customFormat="1" ht="42.75" customHeight="1" x14ac:dyDescent="0.25">
      <c r="A24" s="225">
        <v>5</v>
      </c>
      <c r="B24" s="36" t="s">
        <v>9</v>
      </c>
      <c r="C24" s="36"/>
      <c r="D24" s="35"/>
      <c r="E24" s="34"/>
      <c r="F24" s="33"/>
      <c r="G24" s="33"/>
      <c r="H24" s="33">
        <v>1</v>
      </c>
      <c r="I24" s="33"/>
      <c r="J24" s="32">
        <f>G24+F24+(D24*E24)</f>
        <v>0</v>
      </c>
      <c r="K24" s="32">
        <f>J24*I24*H24</f>
        <v>0</v>
      </c>
      <c r="L24" s="222"/>
    </row>
    <row r="25" spans="1:12" s="6" customFormat="1" ht="15.75" x14ac:dyDescent="0.25">
      <c r="A25" s="225">
        <v>6</v>
      </c>
      <c r="B25" s="40" t="s">
        <v>8</v>
      </c>
      <c r="C25" s="36" t="s">
        <v>7</v>
      </c>
      <c r="D25" s="168">
        <v>3</v>
      </c>
      <c r="E25" s="301">
        <v>48714</v>
      </c>
      <c r="F25" s="69"/>
      <c r="G25" s="33">
        <v>50000</v>
      </c>
      <c r="H25" s="33">
        <v>1</v>
      </c>
      <c r="I25" s="33">
        <v>0</v>
      </c>
      <c r="J25" s="32">
        <f>G25+F25+(D25*E25)</f>
        <v>196142</v>
      </c>
      <c r="K25" s="32">
        <f>J25*I25*H25</f>
        <v>0</v>
      </c>
      <c r="L25" s="222"/>
    </row>
    <row r="26" spans="1:12" s="6" customFormat="1" ht="18" customHeight="1" x14ac:dyDescent="0.25">
      <c r="A26" s="215"/>
      <c r="B26" s="36"/>
      <c r="C26" s="36" t="s">
        <v>6</v>
      </c>
      <c r="D26" s="68">
        <v>1.5</v>
      </c>
      <c r="E26" s="301">
        <v>48714</v>
      </c>
      <c r="F26" s="69"/>
      <c r="G26" s="33">
        <v>15000</v>
      </c>
      <c r="H26" s="33">
        <v>1</v>
      </c>
      <c r="I26" s="33">
        <v>3</v>
      </c>
      <c r="J26" s="32">
        <f>G26+F26+(D26*E26)</f>
        <v>88071</v>
      </c>
      <c r="K26" s="32">
        <f>J26*I26*H26</f>
        <v>264213</v>
      </c>
      <c r="L26" s="222"/>
    </row>
    <row r="27" spans="1:12" s="6" customFormat="1" ht="18" customHeight="1" x14ac:dyDescent="0.25">
      <c r="A27" s="215"/>
      <c r="B27" s="36"/>
      <c r="C27" s="36" t="s">
        <v>35</v>
      </c>
      <c r="D27" s="175">
        <v>1</v>
      </c>
      <c r="E27" s="301">
        <v>48714</v>
      </c>
      <c r="F27" s="33"/>
      <c r="G27" s="33">
        <v>3000</v>
      </c>
      <c r="H27" s="33">
        <v>1</v>
      </c>
      <c r="I27" s="33">
        <v>2</v>
      </c>
      <c r="J27" s="32">
        <f t="shared" ref="J27" si="4">G27+F27+(D27*E27)</f>
        <v>51714</v>
      </c>
      <c r="K27" s="32">
        <f t="shared" ref="K27" si="5">J27*I27*H27</f>
        <v>103428</v>
      </c>
      <c r="L27" s="222"/>
    </row>
    <row r="28" spans="1:12" s="6" customFormat="1" ht="18" customHeight="1" x14ac:dyDescent="0.25">
      <c r="A28" s="227"/>
      <c r="B28" s="36"/>
      <c r="C28" s="36" t="s">
        <v>4</v>
      </c>
      <c r="D28" s="35"/>
      <c r="E28" s="34"/>
      <c r="F28" s="33"/>
      <c r="G28" s="33"/>
      <c r="H28" s="33"/>
      <c r="I28" s="33"/>
      <c r="J28" s="32"/>
      <c r="K28" s="32"/>
      <c r="L28" s="222"/>
    </row>
    <row r="29" spans="1:12" s="6" customFormat="1" ht="19.5" customHeight="1" x14ac:dyDescent="0.25">
      <c r="A29" s="226"/>
      <c r="B29" s="340" t="s">
        <v>3</v>
      </c>
      <c r="C29" s="340"/>
      <c r="D29" s="228"/>
      <c r="E29" s="230"/>
      <c r="F29" s="230"/>
      <c r="G29" s="230"/>
      <c r="H29" s="231"/>
      <c r="I29" s="230"/>
      <c r="J29" s="232">
        <f>SUM(J13:J28)</f>
        <v>856095.8</v>
      </c>
      <c r="K29" s="232">
        <f>SUM(K13:K28)</f>
        <v>1107280</v>
      </c>
      <c r="L29" s="230"/>
    </row>
    <row r="30" spans="1:12" s="6" customFormat="1" ht="20.100000000000001" customHeight="1" x14ac:dyDescent="0.25">
      <c r="A30" s="24"/>
      <c r="B30" s="23"/>
      <c r="C30" s="23"/>
      <c r="D30" s="22"/>
      <c r="E30" s="20"/>
      <c r="F30" s="20"/>
      <c r="G30" s="20"/>
      <c r="H30" s="21"/>
      <c r="I30" s="20"/>
      <c r="J30" s="20"/>
      <c r="K30" s="20"/>
      <c r="L30" s="20"/>
    </row>
    <row r="31" spans="1:12" s="6" customFormat="1" ht="19.5" customHeight="1" x14ac:dyDescent="0.25">
      <c r="A31" s="19" t="s">
        <v>34</v>
      </c>
      <c r="B31" s="322" t="s">
        <v>131</v>
      </c>
      <c r="C31" s="322"/>
      <c r="D31" s="322"/>
      <c r="E31" s="322"/>
      <c r="F31" s="322"/>
      <c r="G31" s="322"/>
      <c r="H31" s="322"/>
      <c r="I31" s="322"/>
      <c r="J31" s="322"/>
      <c r="K31" s="322"/>
      <c r="L31" s="322"/>
    </row>
    <row r="32" spans="1:12" s="6" customFormat="1" ht="20.100000000000001" customHeight="1" x14ac:dyDescent="0.25">
      <c r="A32" s="10"/>
      <c r="B32" s="7"/>
      <c r="C32" s="7"/>
      <c r="D32" s="53"/>
      <c r="E32" s="52"/>
      <c r="F32" s="7"/>
      <c r="G32" s="7"/>
      <c r="H32" s="7"/>
      <c r="I32" s="7"/>
      <c r="J32" s="7"/>
      <c r="K32" s="7"/>
      <c r="L32" s="7"/>
    </row>
    <row r="33" spans="1:12" s="6" customFormat="1" ht="94.5" x14ac:dyDescent="0.25">
      <c r="A33" s="215" t="s">
        <v>32</v>
      </c>
      <c r="B33" s="215" t="s">
        <v>31</v>
      </c>
      <c r="C33" s="215" t="s">
        <v>30</v>
      </c>
      <c r="D33" s="216" t="s">
        <v>29</v>
      </c>
      <c r="E33" s="303" t="s">
        <v>28</v>
      </c>
      <c r="F33" s="218" t="s">
        <v>27</v>
      </c>
      <c r="G33" s="216" t="s">
        <v>26</v>
      </c>
      <c r="H33" s="216" t="s">
        <v>25</v>
      </c>
      <c r="I33" s="216" t="s">
        <v>24</v>
      </c>
      <c r="J33" s="216" t="s">
        <v>23</v>
      </c>
      <c r="K33" s="216" t="s">
        <v>22</v>
      </c>
      <c r="L33" s="216" t="s">
        <v>21</v>
      </c>
    </row>
    <row r="34" spans="1:12" s="6" customFormat="1" ht="18" customHeight="1" x14ac:dyDescent="0.25">
      <c r="A34" s="221">
        <v>1</v>
      </c>
      <c r="B34" s="40" t="s">
        <v>20</v>
      </c>
      <c r="C34" s="36"/>
      <c r="D34" s="45"/>
      <c r="E34" s="34"/>
      <c r="F34" s="33"/>
      <c r="G34" s="33"/>
      <c r="H34" s="33"/>
      <c r="I34" s="33"/>
      <c r="J34" s="32"/>
      <c r="K34" s="32"/>
      <c r="L34" s="222"/>
    </row>
    <row r="35" spans="1:12" s="6" customFormat="1" ht="31.5" x14ac:dyDescent="0.25">
      <c r="A35" s="223" t="s">
        <v>108</v>
      </c>
      <c r="B35" s="171" t="s">
        <v>65</v>
      </c>
      <c r="C35" s="171" t="s">
        <v>19</v>
      </c>
      <c r="D35" s="172">
        <v>0.5</v>
      </c>
      <c r="E35" s="301">
        <v>48714</v>
      </c>
      <c r="F35" s="69">
        <v>0</v>
      </c>
      <c r="G35" s="69">
        <v>2000</v>
      </c>
      <c r="H35" s="33">
        <v>1</v>
      </c>
      <c r="I35" s="33">
        <v>5</v>
      </c>
      <c r="J35" s="32">
        <f>G35+F35+(D35*E35)</f>
        <v>26357</v>
      </c>
      <c r="K35" s="32">
        <f>J35*I35*H35</f>
        <v>131785</v>
      </c>
      <c r="L35" s="222"/>
    </row>
    <row r="36" spans="1:12" s="6" customFormat="1" ht="52.5" customHeight="1" x14ac:dyDescent="0.25">
      <c r="A36" s="223" t="s">
        <v>109</v>
      </c>
      <c r="B36" s="171" t="s">
        <v>66</v>
      </c>
      <c r="C36" s="171" t="s">
        <v>63</v>
      </c>
      <c r="D36" s="172">
        <v>0.1</v>
      </c>
      <c r="E36" s="301">
        <v>48714</v>
      </c>
      <c r="F36" s="69">
        <v>0</v>
      </c>
      <c r="G36" s="69">
        <v>1000</v>
      </c>
      <c r="H36" s="33">
        <v>1</v>
      </c>
      <c r="I36" s="33">
        <v>5</v>
      </c>
      <c r="J36" s="32">
        <f t="shared" ref="J36:J40" si="6">G36+F36+(D36*E36)</f>
        <v>5871.4000000000005</v>
      </c>
      <c r="K36" s="32">
        <f t="shared" ref="K36:K40" si="7">J36*I36*H36</f>
        <v>29357.000000000004</v>
      </c>
      <c r="L36" s="222"/>
    </row>
    <row r="37" spans="1:12" s="6" customFormat="1" ht="64.5" customHeight="1" x14ac:dyDescent="0.25">
      <c r="A37" s="223" t="s">
        <v>111</v>
      </c>
      <c r="B37" s="171" t="s">
        <v>117</v>
      </c>
      <c r="C37" s="171" t="s">
        <v>68</v>
      </c>
      <c r="D37" s="172">
        <v>0.1</v>
      </c>
      <c r="E37" s="301">
        <v>48714</v>
      </c>
      <c r="F37" s="69">
        <v>0</v>
      </c>
      <c r="G37" s="69"/>
      <c r="H37" s="33">
        <v>1</v>
      </c>
      <c r="I37" s="33">
        <v>5</v>
      </c>
      <c r="J37" s="32">
        <f t="shared" si="6"/>
        <v>4871.4000000000005</v>
      </c>
      <c r="K37" s="32">
        <f t="shared" si="7"/>
        <v>24357.000000000004</v>
      </c>
      <c r="L37" s="222"/>
    </row>
    <row r="38" spans="1:12" s="6" customFormat="1" ht="15.75" x14ac:dyDescent="0.25">
      <c r="A38" s="221">
        <v>2</v>
      </c>
      <c r="B38" s="173" t="s">
        <v>18</v>
      </c>
      <c r="C38" s="174" t="s">
        <v>7</v>
      </c>
      <c r="D38" s="205">
        <v>3</v>
      </c>
      <c r="E38" s="301">
        <v>48714</v>
      </c>
      <c r="F38" s="33"/>
      <c r="G38" s="33">
        <v>50000</v>
      </c>
      <c r="H38" s="33">
        <v>1</v>
      </c>
      <c r="I38" s="169">
        <v>1</v>
      </c>
      <c r="J38" s="32">
        <f t="shared" si="6"/>
        <v>196142</v>
      </c>
      <c r="K38" s="32">
        <f t="shared" si="7"/>
        <v>196142</v>
      </c>
      <c r="L38" s="300"/>
    </row>
    <row r="39" spans="1:12" s="6" customFormat="1" ht="18" customHeight="1" x14ac:dyDescent="0.25">
      <c r="A39" s="225"/>
      <c r="B39" s="174"/>
      <c r="C39" s="174" t="s">
        <v>17</v>
      </c>
      <c r="D39" s="175">
        <v>1.5</v>
      </c>
      <c r="E39" s="301">
        <v>48714</v>
      </c>
      <c r="F39" s="33"/>
      <c r="G39" s="33">
        <v>15000</v>
      </c>
      <c r="H39" s="33">
        <v>1</v>
      </c>
      <c r="I39" s="169">
        <v>1</v>
      </c>
      <c r="J39" s="32">
        <f t="shared" si="6"/>
        <v>88071</v>
      </c>
      <c r="K39" s="32">
        <f t="shared" si="7"/>
        <v>88071</v>
      </c>
      <c r="L39" s="222"/>
    </row>
    <row r="40" spans="1:12" s="6" customFormat="1" ht="18" customHeight="1" x14ac:dyDescent="0.25">
      <c r="A40" s="225"/>
      <c r="B40" s="174"/>
      <c r="C40" s="174" t="s">
        <v>35</v>
      </c>
      <c r="D40" s="175">
        <v>0.5</v>
      </c>
      <c r="E40" s="301">
        <v>48714</v>
      </c>
      <c r="F40" s="33"/>
      <c r="G40" s="33">
        <v>3000</v>
      </c>
      <c r="H40" s="33">
        <v>1</v>
      </c>
      <c r="I40" s="169">
        <v>3</v>
      </c>
      <c r="J40" s="32">
        <f t="shared" si="6"/>
        <v>27357</v>
      </c>
      <c r="K40" s="32">
        <f t="shared" si="7"/>
        <v>82071</v>
      </c>
      <c r="L40" s="222"/>
    </row>
    <row r="41" spans="1:12" s="6" customFormat="1" ht="31.5" x14ac:dyDescent="0.25">
      <c r="A41" s="221">
        <v>3</v>
      </c>
      <c r="B41" s="40" t="s">
        <v>15</v>
      </c>
      <c r="C41" s="36"/>
      <c r="D41" s="35"/>
      <c r="E41" s="34"/>
      <c r="F41" s="33"/>
      <c r="G41" s="33"/>
      <c r="H41" s="33"/>
      <c r="I41" s="33"/>
      <c r="J41" s="32"/>
      <c r="K41" s="32"/>
      <c r="L41" s="222"/>
    </row>
    <row r="42" spans="1:12" s="6" customFormat="1" ht="18" customHeight="1" x14ac:dyDescent="0.25">
      <c r="A42" s="226" t="s">
        <v>14</v>
      </c>
      <c r="B42" s="36" t="s">
        <v>13</v>
      </c>
      <c r="C42" s="36"/>
      <c r="D42" s="35"/>
      <c r="E42" s="34"/>
      <c r="F42" s="33"/>
      <c r="G42" s="33"/>
      <c r="H42" s="33"/>
      <c r="I42" s="33"/>
      <c r="J42" s="32"/>
      <c r="K42" s="32"/>
      <c r="L42" s="222"/>
    </row>
    <row r="43" spans="1:12" s="6" customFormat="1" ht="18" customHeight="1" x14ac:dyDescent="0.25">
      <c r="A43" s="226" t="s">
        <v>12</v>
      </c>
      <c r="B43" s="36" t="s">
        <v>11</v>
      </c>
      <c r="C43" s="36"/>
      <c r="D43" s="35"/>
      <c r="E43" s="34"/>
      <c r="F43" s="33"/>
      <c r="G43" s="33"/>
      <c r="H43" s="33"/>
      <c r="I43" s="33"/>
      <c r="J43" s="32"/>
      <c r="K43" s="32"/>
      <c r="L43" s="222"/>
    </row>
    <row r="44" spans="1:12" s="6" customFormat="1" ht="64.5" customHeight="1" x14ac:dyDescent="0.25">
      <c r="A44" s="225">
        <v>4</v>
      </c>
      <c r="B44" s="36" t="s">
        <v>10</v>
      </c>
      <c r="C44" s="36"/>
      <c r="D44" s="35"/>
      <c r="E44" s="34"/>
      <c r="F44" s="33"/>
      <c r="G44" s="33"/>
      <c r="H44" s="33"/>
      <c r="I44" s="33"/>
      <c r="J44" s="32"/>
      <c r="K44" s="32"/>
      <c r="L44" s="222"/>
    </row>
    <row r="45" spans="1:12" s="6" customFormat="1" ht="42.75" customHeight="1" x14ac:dyDescent="0.25">
      <c r="A45" s="225">
        <v>5</v>
      </c>
      <c r="B45" s="36" t="s">
        <v>9</v>
      </c>
      <c r="C45" s="36"/>
      <c r="D45" s="35"/>
      <c r="E45" s="34"/>
      <c r="F45" s="33"/>
      <c r="G45" s="33"/>
      <c r="H45" s="33"/>
      <c r="I45" s="33"/>
      <c r="J45" s="32"/>
      <c r="K45" s="32"/>
      <c r="L45" s="222"/>
    </row>
    <row r="46" spans="1:12" s="6" customFormat="1" ht="15.75" x14ac:dyDescent="0.25">
      <c r="A46" s="225">
        <v>6</v>
      </c>
      <c r="B46" s="40" t="s">
        <v>8</v>
      </c>
      <c r="C46" s="36" t="s">
        <v>7</v>
      </c>
      <c r="D46" s="68">
        <v>1</v>
      </c>
      <c r="E46" s="301">
        <v>48714</v>
      </c>
      <c r="F46" s="69"/>
      <c r="G46" s="33">
        <v>50000</v>
      </c>
      <c r="H46" s="33">
        <v>1</v>
      </c>
      <c r="I46" s="33">
        <v>0</v>
      </c>
      <c r="J46" s="32">
        <f>G46+F46+(D46*E46)</f>
        <v>98714</v>
      </c>
      <c r="K46" s="32">
        <f>J46*I46*H46</f>
        <v>0</v>
      </c>
      <c r="L46" s="222"/>
    </row>
    <row r="47" spans="1:12" s="6" customFormat="1" ht="18" customHeight="1" x14ac:dyDescent="0.25">
      <c r="A47" s="215"/>
      <c r="B47" s="36"/>
      <c r="C47" s="36" t="s">
        <v>6</v>
      </c>
      <c r="D47" s="68">
        <v>1.5</v>
      </c>
      <c r="E47" s="301">
        <v>48714</v>
      </c>
      <c r="F47" s="69"/>
      <c r="G47" s="33">
        <v>15000</v>
      </c>
      <c r="H47" s="33">
        <v>1</v>
      </c>
      <c r="I47" s="33">
        <v>0</v>
      </c>
      <c r="J47" s="32">
        <f>G47+F47+(D47*E47)</f>
        <v>88071</v>
      </c>
      <c r="K47" s="32">
        <f>J47*I47*H47</f>
        <v>0</v>
      </c>
      <c r="L47" s="222"/>
    </row>
    <row r="48" spans="1:12" s="6" customFormat="1" ht="18" customHeight="1" x14ac:dyDescent="0.25">
      <c r="A48" s="215"/>
      <c r="B48" s="36"/>
      <c r="C48" s="36" t="s">
        <v>35</v>
      </c>
      <c r="D48" s="175">
        <v>0.5</v>
      </c>
      <c r="E48" s="301">
        <v>48714</v>
      </c>
      <c r="F48" s="33"/>
      <c r="G48" s="33">
        <v>3000</v>
      </c>
      <c r="H48" s="33">
        <v>1</v>
      </c>
      <c r="I48" s="33">
        <v>5</v>
      </c>
      <c r="J48" s="32">
        <f t="shared" ref="J48" si="8">G48+F48+(D48*E48)</f>
        <v>27357</v>
      </c>
      <c r="K48" s="32">
        <f t="shared" ref="K48" si="9">J48*I48*H48</f>
        <v>136785</v>
      </c>
      <c r="L48" s="222"/>
    </row>
    <row r="49" spans="1:15" s="6" customFormat="1" ht="18" customHeight="1" x14ac:dyDescent="0.25">
      <c r="A49" s="227"/>
      <c r="B49" s="36"/>
      <c r="C49" s="36" t="s">
        <v>4</v>
      </c>
      <c r="D49" s="35"/>
      <c r="E49" s="34"/>
      <c r="F49" s="33"/>
      <c r="G49" s="33"/>
      <c r="H49" s="33"/>
      <c r="I49" s="33"/>
      <c r="J49" s="32"/>
      <c r="K49" s="32"/>
      <c r="L49" s="222"/>
    </row>
    <row r="50" spans="1:15" s="6" customFormat="1" ht="19.5" customHeight="1" x14ac:dyDescent="0.25">
      <c r="A50" s="226"/>
      <c r="B50" s="340" t="s">
        <v>3</v>
      </c>
      <c r="C50" s="340"/>
      <c r="D50" s="228"/>
      <c r="E50" s="230"/>
      <c r="F50" s="230"/>
      <c r="G50" s="230"/>
      <c r="H50" s="231"/>
      <c r="I50" s="230"/>
      <c r="J50" s="232">
        <f>SUM(J34:J49)</f>
        <v>562811.80000000005</v>
      </c>
      <c r="K50" s="232">
        <f>SUM(K34:K49)</f>
        <v>688568</v>
      </c>
      <c r="L50" s="230"/>
      <c r="O50" s="184"/>
    </row>
    <row r="51" spans="1:15" s="6" customFormat="1" ht="15.75" x14ac:dyDescent="0.25">
      <c r="A51" s="24"/>
      <c r="B51" s="23"/>
      <c r="C51" s="23"/>
      <c r="D51" s="22"/>
      <c r="E51" s="20"/>
      <c r="F51" s="20"/>
      <c r="G51" s="20"/>
      <c r="H51" s="21"/>
      <c r="I51" s="20"/>
      <c r="J51" s="20"/>
      <c r="K51" s="20"/>
      <c r="L51" s="20"/>
    </row>
    <row r="52" spans="1:15" s="6" customFormat="1" ht="20.25" customHeight="1" x14ac:dyDescent="0.25">
      <c r="A52" s="19" t="s">
        <v>2</v>
      </c>
      <c r="B52" s="322" t="s">
        <v>1</v>
      </c>
      <c r="C52" s="322"/>
      <c r="D52" s="322"/>
      <c r="E52" s="322"/>
      <c r="F52" s="322"/>
      <c r="G52" s="322"/>
      <c r="H52" s="322"/>
      <c r="I52" s="322"/>
      <c r="J52" s="322"/>
      <c r="K52" s="322"/>
      <c r="L52" s="322"/>
    </row>
    <row r="53" spans="1:15" s="241" customFormat="1" ht="20.100000000000001" customHeight="1" x14ac:dyDescent="0.25">
      <c r="A53" s="239"/>
      <c r="B53" s="334" t="s">
        <v>122</v>
      </c>
      <c r="C53" s="334"/>
      <c r="D53" s="334"/>
      <c r="E53" s="334"/>
      <c r="F53" s="334"/>
      <c r="G53" s="334"/>
      <c r="H53" s="334"/>
      <c r="I53" s="334"/>
      <c r="J53" s="334"/>
      <c r="K53" s="334"/>
      <c r="L53" s="334"/>
      <c r="M53" s="334"/>
    </row>
    <row r="54" spans="1:15" s="241" customFormat="1" ht="20.100000000000001" customHeight="1" x14ac:dyDescent="0.25">
      <c r="A54" s="239"/>
      <c r="B54" s="335" t="s">
        <v>123</v>
      </c>
      <c r="C54" s="335"/>
      <c r="D54" s="335"/>
      <c r="E54" s="335"/>
      <c r="G54" s="302">
        <f>K29</f>
        <v>1107280</v>
      </c>
      <c r="H54" s="236" t="s">
        <v>124</v>
      </c>
      <c r="I54" s="236"/>
      <c r="J54" s="237"/>
      <c r="K54" s="236"/>
      <c r="L54" s="236"/>
      <c r="M54" s="236"/>
    </row>
    <row r="55" spans="1:15" s="241" customFormat="1" ht="20.100000000000001" customHeight="1" x14ac:dyDescent="0.25">
      <c r="A55" s="239"/>
      <c r="B55" s="244" t="s">
        <v>125</v>
      </c>
      <c r="C55" s="244"/>
      <c r="D55" s="244"/>
      <c r="E55" s="245"/>
      <c r="F55" s="245"/>
      <c r="H55" s="336">
        <f>K50</f>
        <v>688568</v>
      </c>
      <c r="I55" s="336"/>
      <c r="J55" s="236" t="s">
        <v>126</v>
      </c>
      <c r="K55" s="236"/>
      <c r="L55" s="236"/>
      <c r="M55" s="236"/>
    </row>
    <row r="56" spans="1:15" s="241" customFormat="1" ht="20.100000000000001" customHeight="1" x14ac:dyDescent="0.25">
      <c r="A56" s="239"/>
      <c r="B56" s="244" t="s">
        <v>127</v>
      </c>
      <c r="C56" s="244"/>
      <c r="D56" s="246"/>
      <c r="E56" s="247"/>
      <c r="F56" s="337">
        <f>G54-H55</f>
        <v>418712</v>
      </c>
      <c r="G56" s="337" t="s">
        <v>128</v>
      </c>
      <c r="H56" s="236" t="s">
        <v>129</v>
      </c>
      <c r="I56" s="238">
        <f>(G54-H55)/G54</f>
        <v>0.37814464272812659</v>
      </c>
      <c r="J56" s="242"/>
      <c r="K56" s="242"/>
      <c r="L56" s="236"/>
      <c r="M56" s="238"/>
    </row>
    <row r="57" spans="1:15" s="178" customFormat="1" ht="15.75" x14ac:dyDescent="0.25">
      <c r="A57" s="55"/>
      <c r="B57" s="55"/>
      <c r="C57" s="55"/>
      <c r="D57" s="55"/>
      <c r="E57" s="55"/>
      <c r="F57" s="55"/>
      <c r="G57" s="55"/>
      <c r="H57" s="55"/>
      <c r="I57" s="55"/>
      <c r="J57" s="55"/>
      <c r="K57" s="55"/>
      <c r="L57" s="55"/>
    </row>
    <row r="58" spans="1:15" s="178" customFormat="1" ht="15.75" x14ac:dyDescent="0.25">
      <c r="A58" s="55"/>
      <c r="B58" s="55"/>
      <c r="C58" s="55"/>
      <c r="D58" s="55"/>
      <c r="E58" s="55"/>
      <c r="F58" s="55"/>
      <c r="G58" s="55"/>
      <c r="H58" s="55"/>
      <c r="I58" s="55"/>
      <c r="J58" s="55"/>
      <c r="K58" s="55"/>
      <c r="L58" s="55"/>
    </row>
    <row r="59" spans="1:15" s="178" customFormat="1" ht="15.75" x14ac:dyDescent="0.25">
      <c r="A59" s="55"/>
      <c r="B59" s="55"/>
      <c r="C59" s="55"/>
      <c r="D59" s="55"/>
      <c r="E59" s="55"/>
      <c r="F59" s="55"/>
      <c r="G59" s="55"/>
      <c r="H59" s="55"/>
      <c r="I59" s="55"/>
      <c r="J59" s="55"/>
      <c r="K59" s="55"/>
      <c r="L59" s="55"/>
    </row>
    <row r="60" spans="1:15" s="178" customFormat="1" ht="15.75" x14ac:dyDescent="0.25">
      <c r="A60" s="55"/>
      <c r="B60" s="55"/>
      <c r="C60" s="55"/>
      <c r="D60" s="55"/>
      <c r="E60" s="55"/>
      <c r="F60" s="55"/>
      <c r="G60" s="55"/>
      <c r="H60" s="55"/>
      <c r="I60" s="55"/>
      <c r="J60" s="55"/>
      <c r="K60" s="55"/>
      <c r="L60" s="55"/>
    </row>
    <row r="61" spans="1:15" s="178" customFormat="1" ht="15.75" x14ac:dyDescent="0.25">
      <c r="A61" s="55"/>
      <c r="B61" s="55"/>
      <c r="C61" s="55"/>
      <c r="D61" s="55"/>
      <c r="E61" s="55"/>
      <c r="F61" s="55"/>
      <c r="G61" s="55"/>
      <c r="H61" s="55"/>
      <c r="I61" s="55"/>
      <c r="J61" s="55"/>
      <c r="K61" s="55"/>
      <c r="L61" s="55"/>
    </row>
    <row r="62" spans="1:15" s="178" customFormat="1" ht="15.75" x14ac:dyDescent="0.25">
      <c r="A62" s="55"/>
      <c r="B62" s="55"/>
      <c r="C62" s="55"/>
      <c r="D62" s="55"/>
      <c r="E62" s="55"/>
      <c r="F62" s="55"/>
      <c r="G62" s="55"/>
      <c r="H62" s="55"/>
      <c r="I62" s="55"/>
      <c r="J62" s="55"/>
      <c r="K62" s="55"/>
      <c r="L62" s="55"/>
    </row>
    <row r="63" spans="1:15" s="178" customFormat="1" ht="15.75" x14ac:dyDescent="0.25">
      <c r="A63" s="55"/>
      <c r="B63" s="55"/>
      <c r="C63" s="55"/>
      <c r="D63" s="55"/>
      <c r="E63" s="55"/>
      <c r="F63" s="55"/>
      <c r="G63" s="55"/>
      <c r="H63" s="55"/>
      <c r="I63" s="55"/>
      <c r="J63" s="55"/>
      <c r="K63" s="55"/>
      <c r="L63" s="55"/>
    </row>
    <row r="64" spans="1:15" s="178" customFormat="1" ht="15.75" x14ac:dyDescent="0.25">
      <c r="A64" s="55"/>
      <c r="B64" s="55"/>
      <c r="C64" s="55"/>
      <c r="D64" s="55"/>
      <c r="E64" s="55"/>
      <c r="F64" s="55"/>
      <c r="G64" s="55"/>
      <c r="H64" s="55"/>
      <c r="I64" s="55"/>
      <c r="J64" s="55"/>
      <c r="K64" s="55"/>
      <c r="L64" s="55"/>
    </row>
    <row r="65" spans="1:12" s="178" customFormat="1" ht="15.75" x14ac:dyDescent="0.25">
      <c r="A65" s="55"/>
      <c r="B65" s="55"/>
      <c r="C65" s="55"/>
      <c r="D65" s="55"/>
      <c r="E65" s="55"/>
      <c r="F65" s="55"/>
      <c r="G65" s="55"/>
      <c r="H65" s="55"/>
      <c r="I65" s="55"/>
      <c r="J65" s="55"/>
      <c r="K65" s="55"/>
      <c r="L65" s="55"/>
    </row>
    <row r="66" spans="1:12" s="178" customFormat="1" ht="15.75" x14ac:dyDescent="0.25">
      <c r="A66" s="55"/>
      <c r="B66" s="55"/>
      <c r="C66" s="55"/>
      <c r="D66" s="55"/>
      <c r="E66" s="55"/>
      <c r="F66" s="55"/>
      <c r="G66" s="55"/>
      <c r="H66" s="55"/>
      <c r="I66" s="55"/>
      <c r="J66" s="55"/>
      <c r="K66" s="55"/>
      <c r="L66" s="55"/>
    </row>
    <row r="67" spans="1:12" s="178" customFormat="1" ht="15.75" x14ac:dyDescent="0.25">
      <c r="A67" s="55"/>
      <c r="B67" s="55"/>
      <c r="C67" s="55"/>
      <c r="D67" s="55"/>
      <c r="E67" s="55"/>
      <c r="F67" s="55"/>
      <c r="G67" s="55"/>
      <c r="H67" s="55"/>
      <c r="I67" s="55"/>
      <c r="J67" s="55"/>
      <c r="K67" s="55"/>
      <c r="L67" s="55"/>
    </row>
    <row r="68" spans="1:12" s="178" customFormat="1" ht="15.75" x14ac:dyDescent="0.25">
      <c r="A68" s="55"/>
      <c r="B68" s="55"/>
      <c r="C68" s="55"/>
      <c r="D68" s="55"/>
      <c r="E68" s="55"/>
      <c r="F68" s="55"/>
      <c r="G68" s="55"/>
      <c r="H68" s="55"/>
      <c r="I68" s="55"/>
      <c r="J68" s="55"/>
      <c r="K68" s="55"/>
      <c r="L68" s="55"/>
    </row>
    <row r="69" spans="1:12" s="178" customFormat="1" ht="15.75" x14ac:dyDescent="0.25">
      <c r="A69" s="55"/>
      <c r="B69" s="55"/>
      <c r="C69" s="55"/>
      <c r="D69" s="55"/>
      <c r="E69" s="55"/>
      <c r="F69" s="55"/>
      <c r="G69" s="55"/>
      <c r="H69" s="55"/>
      <c r="I69" s="55"/>
      <c r="J69" s="55"/>
      <c r="K69" s="55"/>
      <c r="L69" s="55"/>
    </row>
    <row r="70" spans="1:12" s="178" customFormat="1" ht="15.75" x14ac:dyDescent="0.25">
      <c r="A70" s="55"/>
      <c r="B70" s="55"/>
      <c r="C70" s="55"/>
      <c r="D70" s="55"/>
      <c r="E70" s="55"/>
      <c r="F70" s="55"/>
      <c r="G70" s="55"/>
      <c r="H70" s="55"/>
      <c r="I70" s="55"/>
      <c r="J70" s="55"/>
      <c r="K70" s="55"/>
      <c r="L70" s="55"/>
    </row>
    <row r="71" spans="1:12" s="178" customFormat="1" ht="15.75" x14ac:dyDescent="0.25">
      <c r="A71" s="55"/>
      <c r="B71" s="55"/>
      <c r="C71" s="55"/>
      <c r="D71" s="55"/>
      <c r="E71" s="55"/>
      <c r="F71" s="55"/>
      <c r="G71" s="55"/>
      <c r="H71" s="55"/>
      <c r="I71" s="55"/>
      <c r="J71" s="55"/>
      <c r="K71" s="55"/>
      <c r="L71" s="55"/>
    </row>
    <row r="72" spans="1:12" s="178" customFormat="1" ht="15.75" x14ac:dyDescent="0.25">
      <c r="A72" s="55"/>
      <c r="B72" s="55"/>
      <c r="C72" s="55"/>
      <c r="D72" s="55"/>
      <c r="E72" s="55"/>
      <c r="F72" s="55"/>
      <c r="G72" s="55"/>
      <c r="H72" s="55"/>
      <c r="I72" s="55"/>
      <c r="J72" s="55"/>
      <c r="K72" s="55"/>
      <c r="L72" s="55"/>
    </row>
    <row r="73" spans="1:12" s="178" customFormat="1" ht="15.75" x14ac:dyDescent="0.25">
      <c r="A73" s="55"/>
      <c r="B73" s="55"/>
      <c r="C73" s="55"/>
      <c r="D73" s="55"/>
      <c r="E73" s="55"/>
      <c r="F73" s="55"/>
      <c r="G73" s="55"/>
      <c r="H73" s="55"/>
      <c r="I73" s="55"/>
      <c r="J73" s="55"/>
      <c r="K73" s="179"/>
      <c r="L73" s="179"/>
    </row>
    <row r="74" spans="1:12" s="178" customFormat="1" ht="15.75" x14ac:dyDescent="0.25">
      <c r="A74" s="55"/>
      <c r="B74" s="55"/>
      <c r="C74" s="55"/>
      <c r="D74" s="55"/>
      <c r="E74" s="55"/>
      <c r="F74" s="55"/>
      <c r="G74" s="55"/>
      <c r="H74" s="55"/>
      <c r="I74" s="55"/>
      <c r="J74" s="55"/>
      <c r="K74" s="179"/>
      <c r="L74" s="179"/>
    </row>
    <row r="75" spans="1:12" s="178" customFormat="1" ht="15.75" x14ac:dyDescent="0.25">
      <c r="A75" s="55"/>
      <c r="B75" s="55"/>
      <c r="C75" s="55"/>
      <c r="D75" s="55"/>
      <c r="E75" s="55"/>
      <c r="F75" s="55"/>
      <c r="G75" s="55"/>
      <c r="H75" s="55"/>
      <c r="I75" s="55"/>
      <c r="J75" s="55"/>
      <c r="K75" s="179"/>
      <c r="L75" s="179"/>
    </row>
    <row r="76" spans="1:12" s="178" customFormat="1" ht="15.75" x14ac:dyDescent="0.25">
      <c r="A76" s="55"/>
      <c r="B76" s="55"/>
      <c r="C76" s="55"/>
      <c r="D76" s="55"/>
      <c r="E76" s="55"/>
      <c r="F76" s="55"/>
      <c r="G76" s="55"/>
      <c r="H76" s="55"/>
      <c r="I76" s="55"/>
      <c r="J76" s="55"/>
      <c r="K76" s="179"/>
      <c r="L76" s="179"/>
    </row>
    <row r="77" spans="1:12" s="178" customFormat="1" ht="15.75" x14ac:dyDescent="0.25">
      <c r="A77" s="55"/>
      <c r="B77" s="55"/>
      <c r="C77" s="55"/>
      <c r="D77" s="55"/>
      <c r="E77" s="55"/>
      <c r="F77" s="55"/>
      <c r="G77" s="55"/>
      <c r="H77" s="55"/>
      <c r="I77" s="55"/>
      <c r="J77" s="55"/>
      <c r="K77" s="179"/>
      <c r="L77" s="179"/>
    </row>
    <row r="78" spans="1:12" s="178" customFormat="1" ht="15.75" x14ac:dyDescent="0.25">
      <c r="A78" s="55"/>
      <c r="B78" s="55"/>
      <c r="C78" s="55"/>
      <c r="D78" s="55"/>
      <c r="E78" s="55"/>
      <c r="F78" s="55"/>
      <c r="G78" s="55"/>
      <c r="H78" s="55"/>
      <c r="I78" s="55"/>
      <c r="J78" s="55"/>
      <c r="K78" s="179"/>
      <c r="L78" s="179"/>
    </row>
    <row r="79" spans="1:12" s="178" customFormat="1" ht="15.75" x14ac:dyDescent="0.25">
      <c r="A79" s="55"/>
      <c r="B79" s="55"/>
      <c r="C79" s="55"/>
      <c r="D79" s="55"/>
      <c r="E79" s="55"/>
      <c r="F79" s="55"/>
      <c r="G79" s="55"/>
      <c r="H79" s="55"/>
      <c r="I79" s="55"/>
      <c r="J79" s="55"/>
      <c r="K79" s="179"/>
      <c r="L79" s="179"/>
    </row>
    <row r="80" spans="1:12" s="178" customFormat="1" ht="15.75" x14ac:dyDescent="0.25">
      <c r="A80" s="55"/>
      <c r="B80" s="55"/>
      <c r="C80" s="55"/>
      <c r="D80" s="55"/>
      <c r="E80" s="55"/>
      <c r="F80" s="55"/>
      <c r="G80" s="55"/>
      <c r="H80" s="55"/>
      <c r="I80" s="55"/>
      <c r="J80" s="55"/>
      <c r="K80" s="179"/>
      <c r="L80" s="179"/>
    </row>
    <row r="81" spans="1:12" s="178" customFormat="1" ht="15.75" x14ac:dyDescent="0.25">
      <c r="A81" s="55"/>
      <c r="B81" s="55"/>
      <c r="C81" s="55"/>
      <c r="D81" s="55"/>
      <c r="E81" s="55"/>
      <c r="F81" s="55"/>
      <c r="G81" s="55"/>
      <c r="H81" s="55"/>
      <c r="I81" s="55"/>
      <c r="J81" s="55"/>
      <c r="K81" s="179"/>
      <c r="L81" s="179"/>
    </row>
    <row r="82" spans="1:12" s="178" customFormat="1" ht="15.75" x14ac:dyDescent="0.25">
      <c r="A82" s="55"/>
      <c r="B82" s="55"/>
      <c r="C82" s="55"/>
      <c r="D82" s="55"/>
      <c r="E82" s="55"/>
      <c r="F82" s="55"/>
      <c r="G82" s="55"/>
      <c r="H82" s="55"/>
      <c r="I82" s="55"/>
      <c r="J82" s="55"/>
      <c r="K82" s="180"/>
      <c r="L82" s="180"/>
    </row>
    <row r="83" spans="1:12" s="178" customFormat="1" ht="15.75" x14ac:dyDescent="0.25">
      <c r="A83" s="55"/>
      <c r="B83" s="55"/>
      <c r="C83" s="55"/>
      <c r="D83" s="55"/>
      <c r="E83" s="55"/>
      <c r="F83" s="55"/>
      <c r="G83" s="55"/>
      <c r="H83" s="55"/>
      <c r="I83" s="55"/>
      <c r="J83" s="55"/>
      <c r="K83" s="181">
        <f>$K$29</f>
        <v>1107280</v>
      </c>
      <c r="L83" s="180"/>
    </row>
    <row r="84" spans="1:12" s="178" customFormat="1" ht="15.75" x14ac:dyDescent="0.25">
      <c r="A84" s="55"/>
      <c r="B84" s="55"/>
      <c r="C84" s="55"/>
      <c r="D84" s="55"/>
      <c r="E84" s="55"/>
      <c r="F84" s="55"/>
      <c r="G84" s="55"/>
      <c r="H84" s="55"/>
      <c r="I84" s="55"/>
      <c r="J84" s="55"/>
      <c r="K84" s="181">
        <f>$K$50</f>
        <v>688568</v>
      </c>
      <c r="L84" s="182"/>
    </row>
    <row r="85" spans="1:12" s="178" customFormat="1" ht="15.75" x14ac:dyDescent="0.25">
      <c r="A85" s="55"/>
      <c r="B85" s="55"/>
      <c r="C85" s="55"/>
      <c r="D85" s="55"/>
      <c r="E85" s="55"/>
      <c r="F85" s="55"/>
      <c r="G85" s="55"/>
      <c r="H85" s="55"/>
      <c r="I85" s="55"/>
      <c r="J85" s="55"/>
      <c r="K85" s="181">
        <f>K83-K84</f>
        <v>418712</v>
      </c>
      <c r="L85" s="182">
        <f>K85/K83*100%</f>
        <v>0.37814464272812659</v>
      </c>
    </row>
    <row r="86" spans="1:12" s="178" customFormat="1" ht="15.75" x14ac:dyDescent="0.25">
      <c r="A86" s="55"/>
      <c r="B86" s="55"/>
      <c r="C86" s="55"/>
      <c r="D86" s="55"/>
      <c r="E86" s="55"/>
      <c r="F86" s="55"/>
      <c r="G86" s="55"/>
      <c r="H86" s="55"/>
      <c r="I86" s="55"/>
      <c r="J86" s="55"/>
      <c r="K86" s="180"/>
      <c r="L86" s="182">
        <f>K84/K83*100%</f>
        <v>0.62185535727187347</v>
      </c>
    </row>
    <row r="87" spans="1:12" s="178" customFormat="1" ht="15.75" x14ac:dyDescent="0.25">
      <c r="A87" s="55"/>
      <c r="B87" s="55"/>
      <c r="C87" s="55"/>
      <c r="D87" s="55"/>
      <c r="E87" s="55"/>
      <c r="F87" s="55"/>
      <c r="G87" s="55"/>
      <c r="H87" s="55"/>
      <c r="I87" s="55"/>
      <c r="J87" s="55"/>
      <c r="K87" s="180"/>
      <c r="L87" s="182"/>
    </row>
    <row r="88" spans="1:12" s="178" customFormat="1" ht="15.75" x14ac:dyDescent="0.25">
      <c r="A88" s="55"/>
      <c r="B88" s="55"/>
      <c r="C88" s="55"/>
      <c r="D88" s="55"/>
      <c r="E88" s="55"/>
      <c r="F88" s="55"/>
      <c r="G88" s="55"/>
      <c r="H88" s="55"/>
      <c r="I88" s="55"/>
      <c r="J88" s="55"/>
      <c r="K88" s="180"/>
      <c r="L88" s="182"/>
    </row>
    <row r="89" spans="1:12" s="178" customFormat="1" ht="15.75" x14ac:dyDescent="0.25">
      <c r="A89" s="55"/>
      <c r="B89" s="55"/>
      <c r="C89" s="55"/>
      <c r="D89" s="55"/>
      <c r="E89" s="55"/>
      <c r="F89" s="55"/>
      <c r="G89" s="55"/>
      <c r="H89" s="55"/>
      <c r="I89" s="55"/>
      <c r="J89" s="55"/>
      <c r="K89" s="180"/>
      <c r="L89" s="182"/>
    </row>
    <row r="90" spans="1:12" s="178" customFormat="1" ht="15.75" x14ac:dyDescent="0.25">
      <c r="A90" s="55"/>
      <c r="B90" s="55"/>
      <c r="C90" s="55"/>
      <c r="D90" s="55"/>
      <c r="E90" s="55"/>
      <c r="F90" s="55"/>
      <c r="G90" s="55"/>
      <c r="H90" s="55"/>
      <c r="I90" s="55"/>
      <c r="J90" s="55"/>
      <c r="K90" s="180"/>
      <c r="L90" s="182"/>
    </row>
    <row r="91" spans="1:12" s="178" customFormat="1" ht="15.75" x14ac:dyDescent="0.25">
      <c r="A91" s="55"/>
      <c r="B91" s="55"/>
      <c r="C91" s="55"/>
      <c r="D91" s="55"/>
      <c r="E91" s="55"/>
      <c r="F91" s="55"/>
      <c r="G91" s="55"/>
      <c r="H91" s="55"/>
      <c r="I91" s="55"/>
      <c r="J91" s="55"/>
      <c r="K91" s="180"/>
      <c r="L91" s="182"/>
    </row>
    <row r="92" spans="1:12" s="178" customFormat="1" ht="15.75" x14ac:dyDescent="0.25">
      <c r="A92" s="55"/>
      <c r="B92" s="183" t="s">
        <v>0</v>
      </c>
      <c r="C92" s="55"/>
      <c r="D92" s="55"/>
      <c r="E92" s="55"/>
      <c r="F92" s="55"/>
      <c r="G92" s="55"/>
      <c r="H92" s="55"/>
      <c r="I92" s="55"/>
      <c r="J92" s="55"/>
      <c r="K92" s="7"/>
      <c r="L92" s="7"/>
    </row>
    <row r="93" spans="1:12" s="6" customFormat="1" ht="20.100000000000001" customHeight="1" x14ac:dyDescent="0.25">
      <c r="A93" s="10"/>
      <c r="B93" s="9"/>
      <c r="C93" s="8"/>
      <c r="D93" s="8"/>
      <c r="E93" s="8"/>
      <c r="F93" s="8"/>
      <c r="G93" s="7"/>
      <c r="H93" s="7"/>
      <c r="I93" s="7"/>
      <c r="J93" s="7"/>
      <c r="K93" s="7"/>
      <c r="L93" s="7"/>
    </row>
  </sheetData>
  <sheetProtection selectLockedCells="1" selectUnlockedCells="1"/>
  <mergeCells count="17">
    <mergeCell ref="B53:M53"/>
    <mergeCell ref="B54:E54"/>
    <mergeCell ref="H55:I55"/>
    <mergeCell ref="F56:G56"/>
    <mergeCell ref="B52:L52"/>
    <mergeCell ref="B1:K1"/>
    <mergeCell ref="B2:K2"/>
    <mergeCell ref="B3:K3"/>
    <mergeCell ref="I5:K6"/>
    <mergeCell ref="B8:K8"/>
    <mergeCell ref="B5:C5"/>
    <mergeCell ref="B6:C6"/>
    <mergeCell ref="B9:K9"/>
    <mergeCell ref="B10:K10"/>
    <mergeCell ref="B29:C29"/>
    <mergeCell ref="B31:L31"/>
    <mergeCell ref="B50:C50"/>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91"/>
  <sheetViews>
    <sheetView topLeftCell="A7" zoomScale="86" zoomScaleNormal="100" zoomScaleSheetLayoutView="90" workbookViewId="0">
      <selection activeCell="C15" sqref="C15"/>
    </sheetView>
  </sheetViews>
  <sheetFormatPr defaultColWidth="9.140625" defaultRowHeight="20.100000000000001" customHeight="1" x14ac:dyDescent="0.25"/>
  <cols>
    <col min="1" max="1" width="6.85546875" style="5" customWidth="1"/>
    <col min="2" max="2" width="24" style="2" customWidth="1"/>
    <col min="3" max="3" width="20.28515625" style="2" customWidth="1"/>
    <col min="4" max="4" width="7.42578125" style="4" customWidth="1"/>
    <col min="5" max="5" width="8.140625" style="3" customWidth="1"/>
    <col min="6" max="6" width="9" style="2" customWidth="1"/>
    <col min="7" max="7" width="12.140625" style="2" customWidth="1"/>
    <col min="8" max="8" width="7.42578125" style="2" customWidth="1"/>
    <col min="9" max="9" width="9.42578125" style="2" customWidth="1"/>
    <col min="10" max="10" width="10.140625" style="2" customWidth="1"/>
    <col min="11" max="11" width="15.42578125" style="2" customWidth="1"/>
    <col min="12" max="12" width="14.140625" style="2" customWidth="1"/>
    <col min="13" max="16384" width="9.140625" style="1"/>
  </cols>
  <sheetData>
    <row r="1" spans="1:12" ht="20.100000000000001" customHeight="1" x14ac:dyDescent="0.25">
      <c r="B1" s="349"/>
      <c r="C1" s="349"/>
      <c r="D1" s="349"/>
      <c r="E1" s="349"/>
      <c r="F1" s="349"/>
      <c r="G1" s="349"/>
      <c r="H1" s="349"/>
      <c r="I1" s="349"/>
      <c r="J1" s="349"/>
      <c r="K1" s="349"/>
    </row>
    <row r="2" spans="1:12" ht="20.100000000000001" customHeight="1" x14ac:dyDescent="0.25">
      <c r="B2" s="331" t="s">
        <v>42</v>
      </c>
      <c r="C2" s="331"/>
      <c r="D2" s="331"/>
      <c r="E2" s="331"/>
      <c r="F2" s="331"/>
      <c r="G2" s="331"/>
      <c r="H2" s="331"/>
      <c r="I2" s="331"/>
      <c r="J2" s="331"/>
      <c r="K2" s="331"/>
    </row>
    <row r="3" spans="1:12" ht="20.100000000000001" customHeight="1" x14ac:dyDescent="0.25">
      <c r="B3" s="350" t="s">
        <v>41</v>
      </c>
      <c r="C3" s="350"/>
      <c r="D3" s="350"/>
      <c r="E3" s="350"/>
      <c r="F3" s="350"/>
      <c r="G3" s="350"/>
      <c r="H3" s="350"/>
      <c r="I3" s="350"/>
      <c r="J3" s="350"/>
      <c r="K3" s="350"/>
    </row>
    <row r="4" spans="1:12" ht="13.5" customHeight="1" x14ac:dyDescent="0.25">
      <c r="B4" s="176"/>
    </row>
    <row r="5" spans="1:12" ht="17.25" x14ac:dyDescent="0.25">
      <c r="B5" s="332" t="s">
        <v>110</v>
      </c>
      <c r="C5" s="332"/>
      <c r="I5" s="351" t="s">
        <v>39</v>
      </c>
      <c r="J5" s="351"/>
      <c r="K5" s="351"/>
      <c r="L5" s="177"/>
    </row>
    <row r="6" spans="1:12" ht="17.25" x14ac:dyDescent="0.25">
      <c r="B6" s="333" t="s">
        <v>79</v>
      </c>
      <c r="C6" s="333"/>
      <c r="I6" s="351"/>
      <c r="J6" s="351"/>
      <c r="K6" s="351"/>
      <c r="L6" s="177"/>
    </row>
    <row r="7" spans="1:12" ht="17.25" x14ac:dyDescent="0.25">
      <c r="B7" s="298"/>
      <c r="C7" s="298"/>
      <c r="I7" s="213"/>
      <c r="J7" s="213"/>
      <c r="K7" s="213"/>
      <c r="L7" s="177"/>
    </row>
    <row r="8" spans="1:12" ht="16.5" customHeight="1" x14ac:dyDescent="0.25">
      <c r="B8" s="331" t="s">
        <v>38</v>
      </c>
      <c r="C8" s="331"/>
      <c r="D8" s="331"/>
      <c r="E8" s="331"/>
      <c r="F8" s="331"/>
      <c r="G8" s="331"/>
      <c r="H8" s="331"/>
      <c r="I8" s="331"/>
      <c r="J8" s="331"/>
      <c r="K8" s="331"/>
    </row>
    <row r="9" spans="1:12" s="6" customFormat="1" ht="43.5" customHeight="1" x14ac:dyDescent="0.25">
      <c r="A9" s="19"/>
      <c r="B9" s="348" t="s">
        <v>69</v>
      </c>
      <c r="C9" s="348"/>
      <c r="D9" s="348"/>
      <c r="E9" s="348"/>
      <c r="F9" s="348"/>
      <c r="G9" s="348"/>
      <c r="H9" s="348"/>
      <c r="I9" s="348"/>
      <c r="J9" s="348"/>
      <c r="K9" s="348"/>
      <c r="L9" s="55"/>
    </row>
    <row r="10" spans="1:12" s="6" customFormat="1" ht="20.100000000000001" customHeight="1" x14ac:dyDescent="0.25">
      <c r="A10" s="19" t="s">
        <v>37</v>
      </c>
      <c r="B10" s="322" t="s">
        <v>130</v>
      </c>
      <c r="C10" s="322"/>
      <c r="D10" s="322"/>
      <c r="E10" s="322"/>
      <c r="F10" s="322"/>
      <c r="G10" s="322"/>
      <c r="H10" s="322"/>
      <c r="I10" s="322"/>
      <c r="J10" s="322"/>
      <c r="K10" s="322"/>
      <c r="L10" s="55"/>
    </row>
    <row r="11" spans="1:12" s="6" customFormat="1" ht="12" customHeight="1" x14ac:dyDescent="0.25">
      <c r="A11" s="19"/>
      <c r="B11" s="74"/>
      <c r="C11" s="74"/>
      <c r="D11" s="74"/>
      <c r="E11" s="74"/>
      <c r="F11" s="74"/>
      <c r="G11" s="74"/>
      <c r="H11" s="74"/>
      <c r="I11" s="74"/>
      <c r="J11" s="74"/>
      <c r="K11" s="74"/>
      <c r="L11" s="55"/>
    </row>
    <row r="12" spans="1:12" s="6" customFormat="1" ht="110.25" x14ac:dyDescent="0.25">
      <c r="A12" s="215" t="s">
        <v>32</v>
      </c>
      <c r="B12" s="215" t="s">
        <v>31</v>
      </c>
      <c r="C12" s="215" t="s">
        <v>30</v>
      </c>
      <c r="D12" s="216" t="s">
        <v>29</v>
      </c>
      <c r="E12" s="303" t="s">
        <v>28</v>
      </c>
      <c r="F12" s="218" t="s">
        <v>27</v>
      </c>
      <c r="G12" s="216" t="s">
        <v>26</v>
      </c>
      <c r="H12" s="216" t="s">
        <v>25</v>
      </c>
      <c r="I12" s="216" t="s">
        <v>24</v>
      </c>
      <c r="J12" s="220" t="s">
        <v>23</v>
      </c>
      <c r="K12" s="220" t="s">
        <v>22</v>
      </c>
      <c r="L12" s="216" t="s">
        <v>21</v>
      </c>
    </row>
    <row r="13" spans="1:12" s="6" customFormat="1" ht="18" customHeight="1" x14ac:dyDescent="0.25">
      <c r="A13" s="221">
        <v>1</v>
      </c>
      <c r="B13" s="40" t="s">
        <v>20</v>
      </c>
      <c r="C13" s="36"/>
      <c r="D13" s="45"/>
      <c r="E13" s="34"/>
      <c r="F13" s="33"/>
      <c r="G13" s="33"/>
      <c r="H13" s="33"/>
      <c r="I13" s="33"/>
      <c r="J13" s="32"/>
      <c r="K13" s="32"/>
      <c r="L13" s="222"/>
    </row>
    <row r="14" spans="1:12" s="6" customFormat="1" ht="36.75" customHeight="1" x14ac:dyDescent="0.25">
      <c r="A14" s="223" t="s">
        <v>108</v>
      </c>
      <c r="B14" s="171" t="s">
        <v>70</v>
      </c>
      <c r="C14" s="171" t="s">
        <v>19</v>
      </c>
      <c r="D14" s="172">
        <v>0.5</v>
      </c>
      <c r="E14" s="301">
        <v>48714</v>
      </c>
      <c r="F14" s="69">
        <v>0</v>
      </c>
      <c r="G14" s="69">
        <v>2000</v>
      </c>
      <c r="H14" s="33">
        <v>1</v>
      </c>
      <c r="I14" s="33">
        <v>70</v>
      </c>
      <c r="J14" s="32">
        <f>G14+F14+(D14*E14)</f>
        <v>26357</v>
      </c>
      <c r="K14" s="32">
        <f>J14*I14*H14</f>
        <v>1844990</v>
      </c>
      <c r="L14" s="222"/>
    </row>
    <row r="15" spans="1:12" s="6" customFormat="1" ht="20.25" customHeight="1" x14ac:dyDescent="0.25">
      <c r="A15" s="223" t="s">
        <v>109</v>
      </c>
      <c r="B15" s="171" t="s">
        <v>71</v>
      </c>
      <c r="C15" s="171" t="s">
        <v>72</v>
      </c>
      <c r="D15" s="172">
        <v>3</v>
      </c>
      <c r="E15" s="301">
        <v>48714</v>
      </c>
      <c r="F15" s="69">
        <v>0</v>
      </c>
      <c r="G15" s="69">
        <v>1000</v>
      </c>
      <c r="H15" s="33">
        <v>1</v>
      </c>
      <c r="I15" s="33">
        <v>70</v>
      </c>
      <c r="J15" s="32">
        <f t="shared" ref="J15:J18" si="0">G15+F15+(D15*E15)</f>
        <v>147142</v>
      </c>
      <c r="K15" s="32">
        <f t="shared" ref="K15:K18" si="1">J15*I15*H15</f>
        <v>10299940</v>
      </c>
      <c r="L15" s="222"/>
    </row>
    <row r="16" spans="1:12" s="6" customFormat="1" ht="21" customHeight="1" x14ac:dyDescent="0.25">
      <c r="A16" s="221">
        <v>2</v>
      </c>
      <c r="B16" s="173" t="s">
        <v>18</v>
      </c>
      <c r="C16" s="174" t="s">
        <v>7</v>
      </c>
      <c r="D16" s="205">
        <v>6</v>
      </c>
      <c r="E16" s="301">
        <v>48714</v>
      </c>
      <c r="F16" s="33"/>
      <c r="G16" s="33">
        <v>50000</v>
      </c>
      <c r="H16" s="33">
        <v>1</v>
      </c>
      <c r="I16" s="169">
        <v>35</v>
      </c>
      <c r="J16" s="32">
        <f t="shared" si="0"/>
        <v>342284</v>
      </c>
      <c r="K16" s="32">
        <f t="shared" si="1"/>
        <v>11979940</v>
      </c>
      <c r="L16" s="300"/>
    </row>
    <row r="17" spans="1:12" s="6" customFormat="1" ht="18" customHeight="1" x14ac:dyDescent="0.25">
      <c r="A17" s="225"/>
      <c r="B17" s="174"/>
      <c r="C17" s="174" t="s">
        <v>17</v>
      </c>
      <c r="D17" s="175">
        <v>1.5</v>
      </c>
      <c r="E17" s="301">
        <v>48714</v>
      </c>
      <c r="F17" s="33"/>
      <c r="G17" s="33">
        <v>15000</v>
      </c>
      <c r="H17" s="33">
        <v>1</v>
      </c>
      <c r="I17" s="169">
        <v>15</v>
      </c>
      <c r="J17" s="32">
        <f t="shared" si="0"/>
        <v>88071</v>
      </c>
      <c r="K17" s="32">
        <f t="shared" si="1"/>
        <v>1321065</v>
      </c>
      <c r="L17" s="222"/>
    </row>
    <row r="18" spans="1:12" s="6" customFormat="1" ht="18" customHeight="1" x14ac:dyDescent="0.25">
      <c r="A18" s="225"/>
      <c r="B18" s="174"/>
      <c r="C18" s="174" t="s">
        <v>35</v>
      </c>
      <c r="D18" s="175">
        <v>0.5</v>
      </c>
      <c r="E18" s="301">
        <v>48714</v>
      </c>
      <c r="F18" s="33"/>
      <c r="G18" s="33">
        <v>3000</v>
      </c>
      <c r="H18" s="33">
        <v>1</v>
      </c>
      <c r="I18" s="169">
        <v>20</v>
      </c>
      <c r="J18" s="32">
        <f t="shared" si="0"/>
        <v>27357</v>
      </c>
      <c r="K18" s="32">
        <f t="shared" si="1"/>
        <v>547140</v>
      </c>
      <c r="L18" s="222"/>
    </row>
    <row r="19" spans="1:12" s="6" customFormat="1" ht="31.5" x14ac:dyDescent="0.25">
      <c r="A19" s="221">
        <v>3</v>
      </c>
      <c r="B19" s="40" t="s">
        <v>15</v>
      </c>
      <c r="C19" s="36"/>
      <c r="D19" s="35"/>
      <c r="E19" s="34"/>
      <c r="F19" s="33"/>
      <c r="G19" s="33"/>
      <c r="H19" s="33"/>
      <c r="I19" s="33"/>
      <c r="J19" s="32"/>
      <c r="K19" s="32"/>
      <c r="L19" s="222"/>
    </row>
    <row r="20" spans="1:12" s="6" customFormat="1" ht="18" customHeight="1" x14ac:dyDescent="0.25">
      <c r="A20" s="226" t="s">
        <v>14</v>
      </c>
      <c r="B20" s="36" t="s">
        <v>13</v>
      </c>
      <c r="C20" s="36"/>
      <c r="D20" s="35"/>
      <c r="E20" s="34"/>
      <c r="F20" s="33"/>
      <c r="G20" s="33"/>
      <c r="H20" s="33"/>
      <c r="I20" s="33"/>
      <c r="J20" s="32"/>
      <c r="K20" s="32"/>
      <c r="L20" s="222"/>
    </row>
    <row r="21" spans="1:12" s="6" customFormat="1" ht="18" customHeight="1" x14ac:dyDescent="0.25">
      <c r="A21" s="226" t="s">
        <v>12</v>
      </c>
      <c r="B21" s="36" t="s">
        <v>11</v>
      </c>
      <c r="C21" s="36"/>
      <c r="D21" s="35"/>
      <c r="E21" s="34"/>
      <c r="F21" s="33"/>
      <c r="G21" s="33"/>
      <c r="H21" s="33"/>
      <c r="I21" s="33"/>
      <c r="J21" s="32"/>
      <c r="K21" s="32"/>
      <c r="L21" s="222"/>
    </row>
    <row r="22" spans="1:12" s="6" customFormat="1" ht="66.75" customHeight="1" x14ac:dyDescent="0.25">
      <c r="A22" s="225">
        <v>4</v>
      </c>
      <c r="B22" s="36" t="s">
        <v>10</v>
      </c>
      <c r="C22" s="36"/>
      <c r="D22" s="35"/>
      <c r="E22" s="34"/>
      <c r="F22" s="33"/>
      <c r="G22" s="33"/>
      <c r="H22" s="33"/>
      <c r="I22" s="33"/>
      <c r="J22" s="32"/>
      <c r="K22" s="32"/>
      <c r="L22" s="222"/>
    </row>
    <row r="23" spans="1:12" s="6" customFormat="1" ht="35.25" customHeight="1" x14ac:dyDescent="0.25">
      <c r="A23" s="225">
        <v>5</v>
      </c>
      <c r="B23" s="36" t="s">
        <v>9</v>
      </c>
      <c r="C23" s="36"/>
      <c r="D23" s="35"/>
      <c r="E23" s="34"/>
      <c r="F23" s="33"/>
      <c r="G23" s="33"/>
      <c r="H23" s="33"/>
      <c r="I23" s="33"/>
      <c r="J23" s="32"/>
      <c r="K23" s="32"/>
      <c r="L23" s="222"/>
    </row>
    <row r="24" spans="1:12" s="6" customFormat="1" ht="15.75" x14ac:dyDescent="0.25">
      <c r="A24" s="225">
        <v>6</v>
      </c>
      <c r="B24" s="40" t="s">
        <v>8</v>
      </c>
      <c r="C24" s="36" t="s">
        <v>7</v>
      </c>
      <c r="D24" s="205">
        <v>3</v>
      </c>
      <c r="E24" s="301">
        <v>48714</v>
      </c>
      <c r="F24" s="69"/>
      <c r="G24" s="33">
        <v>50000</v>
      </c>
      <c r="H24" s="33">
        <v>1</v>
      </c>
      <c r="I24" s="169">
        <v>20</v>
      </c>
      <c r="J24" s="32">
        <f>G24+F24+(D24*E24)</f>
        <v>196142</v>
      </c>
      <c r="K24" s="32">
        <f>J24*I24*H24</f>
        <v>3922840</v>
      </c>
      <c r="L24" s="222"/>
    </row>
    <row r="25" spans="1:12" s="6" customFormat="1" ht="18" customHeight="1" x14ac:dyDescent="0.25">
      <c r="A25" s="215"/>
      <c r="B25" s="36"/>
      <c r="C25" s="36" t="s">
        <v>6</v>
      </c>
      <c r="D25" s="175">
        <v>1.5</v>
      </c>
      <c r="E25" s="301">
        <v>48714</v>
      </c>
      <c r="F25" s="69"/>
      <c r="G25" s="33">
        <v>15000</v>
      </c>
      <c r="H25" s="33">
        <v>1</v>
      </c>
      <c r="I25" s="169">
        <v>10</v>
      </c>
      <c r="J25" s="32">
        <f>G25+F25+(D25*E25)</f>
        <v>88071</v>
      </c>
      <c r="K25" s="32">
        <f>J25*I25*H25</f>
        <v>880710</v>
      </c>
      <c r="L25" s="222"/>
    </row>
    <row r="26" spans="1:12" s="6" customFormat="1" ht="18" customHeight="1" x14ac:dyDescent="0.25">
      <c r="A26" s="215"/>
      <c r="B26" s="36"/>
      <c r="C26" s="36" t="s">
        <v>35</v>
      </c>
      <c r="D26" s="175">
        <v>0.5</v>
      </c>
      <c r="E26" s="301">
        <v>48714</v>
      </c>
      <c r="F26" s="33"/>
      <c r="G26" s="33">
        <v>3000</v>
      </c>
      <c r="H26" s="33">
        <v>1</v>
      </c>
      <c r="I26" s="169">
        <v>40</v>
      </c>
      <c r="J26" s="32">
        <f t="shared" ref="J26" si="2">G26+F26+(D26*E26)</f>
        <v>27357</v>
      </c>
      <c r="K26" s="32">
        <f t="shared" ref="K26" si="3">J26*I26*H26</f>
        <v>1094280</v>
      </c>
      <c r="L26" s="222"/>
    </row>
    <row r="27" spans="1:12" s="6" customFormat="1" ht="18" customHeight="1" x14ac:dyDescent="0.25">
      <c r="A27" s="227"/>
      <c r="B27" s="36"/>
      <c r="C27" s="36" t="s">
        <v>4</v>
      </c>
      <c r="D27" s="35"/>
      <c r="E27" s="34"/>
      <c r="F27" s="33"/>
      <c r="G27" s="33"/>
      <c r="H27" s="33"/>
      <c r="I27" s="33"/>
      <c r="J27" s="32"/>
      <c r="K27" s="32"/>
      <c r="L27" s="222"/>
    </row>
    <row r="28" spans="1:12" s="6" customFormat="1" ht="19.5" customHeight="1" x14ac:dyDescent="0.25">
      <c r="A28" s="226"/>
      <c r="B28" s="340" t="s">
        <v>3</v>
      </c>
      <c r="C28" s="340"/>
      <c r="D28" s="228"/>
      <c r="E28" s="230"/>
      <c r="F28" s="230"/>
      <c r="G28" s="230"/>
      <c r="H28" s="231"/>
      <c r="I28" s="230"/>
      <c r="J28" s="232">
        <f>SUM(J13:J27)</f>
        <v>942781</v>
      </c>
      <c r="K28" s="232">
        <f>SUM(K13:K27)</f>
        <v>31890905</v>
      </c>
      <c r="L28" s="230"/>
    </row>
    <row r="29" spans="1:12" s="6" customFormat="1" ht="20.100000000000001" customHeight="1" x14ac:dyDescent="0.25">
      <c r="A29" s="24"/>
      <c r="B29" s="23"/>
      <c r="C29" s="23"/>
      <c r="D29" s="22"/>
      <c r="E29" s="20"/>
      <c r="F29" s="20"/>
      <c r="G29" s="20"/>
      <c r="H29" s="21"/>
      <c r="I29" s="20"/>
      <c r="J29" s="20"/>
      <c r="K29" s="20"/>
      <c r="L29" s="20"/>
    </row>
    <row r="30" spans="1:12" s="6" customFormat="1" ht="18.75" customHeight="1" x14ac:dyDescent="0.25">
      <c r="A30" s="19" t="s">
        <v>34</v>
      </c>
      <c r="B30" s="322" t="s">
        <v>131</v>
      </c>
      <c r="C30" s="322"/>
      <c r="D30" s="322"/>
      <c r="E30" s="322"/>
      <c r="F30" s="322"/>
      <c r="G30" s="322"/>
      <c r="H30" s="322"/>
      <c r="I30" s="322"/>
      <c r="J30" s="322"/>
      <c r="K30" s="322"/>
      <c r="L30" s="322"/>
    </row>
    <row r="31" spans="1:12" s="6" customFormat="1" ht="20.100000000000001" customHeight="1" x14ac:dyDescent="0.25">
      <c r="A31" s="10"/>
      <c r="B31" s="7"/>
      <c r="C31" s="7"/>
      <c r="D31" s="53"/>
      <c r="E31" s="52"/>
      <c r="F31" s="7"/>
      <c r="G31" s="7"/>
      <c r="H31" s="7"/>
      <c r="I31" s="7"/>
      <c r="J31" s="7"/>
      <c r="K31" s="7"/>
      <c r="L31" s="7"/>
    </row>
    <row r="32" spans="1:12" s="6" customFormat="1" ht="110.25" x14ac:dyDescent="0.25">
      <c r="A32" s="215" t="s">
        <v>32</v>
      </c>
      <c r="B32" s="215" t="s">
        <v>31</v>
      </c>
      <c r="C32" s="215" t="s">
        <v>30</v>
      </c>
      <c r="D32" s="216" t="s">
        <v>29</v>
      </c>
      <c r="E32" s="303" t="s">
        <v>28</v>
      </c>
      <c r="F32" s="218" t="s">
        <v>27</v>
      </c>
      <c r="G32" s="216" t="s">
        <v>26</v>
      </c>
      <c r="H32" s="216" t="s">
        <v>25</v>
      </c>
      <c r="I32" s="216" t="s">
        <v>24</v>
      </c>
      <c r="J32" s="216" t="s">
        <v>23</v>
      </c>
      <c r="K32" s="216" t="s">
        <v>22</v>
      </c>
      <c r="L32" s="216" t="s">
        <v>21</v>
      </c>
    </row>
    <row r="33" spans="1:12" s="6" customFormat="1" ht="18" customHeight="1" x14ac:dyDescent="0.25">
      <c r="A33" s="221">
        <v>1</v>
      </c>
      <c r="B33" s="40" t="s">
        <v>20</v>
      </c>
      <c r="C33" s="36"/>
      <c r="D33" s="45"/>
      <c r="E33" s="34"/>
      <c r="F33" s="33"/>
      <c r="G33" s="33"/>
      <c r="H33" s="33"/>
      <c r="I33" s="33"/>
      <c r="J33" s="32"/>
      <c r="K33" s="32"/>
      <c r="L33" s="222"/>
    </row>
    <row r="34" spans="1:12" s="6" customFormat="1" ht="36" customHeight="1" x14ac:dyDescent="0.25">
      <c r="A34" s="223">
        <v>1.1000000000000001</v>
      </c>
      <c r="B34" s="185" t="s">
        <v>70</v>
      </c>
      <c r="C34" s="185" t="s">
        <v>19</v>
      </c>
      <c r="D34" s="172">
        <v>0.5</v>
      </c>
      <c r="E34" s="301">
        <v>48714</v>
      </c>
      <c r="F34" s="69">
        <v>0</v>
      </c>
      <c r="G34" s="69">
        <v>2000</v>
      </c>
      <c r="H34" s="33">
        <v>1</v>
      </c>
      <c r="I34" s="33">
        <v>70</v>
      </c>
      <c r="J34" s="32">
        <f>G34+F34+(D34*E34)</f>
        <v>26357</v>
      </c>
      <c r="K34" s="32">
        <f>J34*I34*H34</f>
        <v>1844990</v>
      </c>
      <c r="L34" s="222"/>
    </row>
    <row r="35" spans="1:12" s="6" customFormat="1" ht="18" customHeight="1" x14ac:dyDescent="0.25">
      <c r="A35" s="223">
        <v>1.2</v>
      </c>
      <c r="B35" s="185" t="s">
        <v>71</v>
      </c>
      <c r="C35" s="185" t="s">
        <v>72</v>
      </c>
      <c r="D35" s="172">
        <v>3</v>
      </c>
      <c r="E35" s="301">
        <v>48714</v>
      </c>
      <c r="F35" s="69">
        <v>0</v>
      </c>
      <c r="G35" s="69">
        <v>1000</v>
      </c>
      <c r="H35" s="33">
        <v>1</v>
      </c>
      <c r="I35" s="33">
        <v>70</v>
      </c>
      <c r="J35" s="32">
        <f t="shared" ref="J35:J38" si="4">G35+F35+(D35*E35)</f>
        <v>147142</v>
      </c>
      <c r="K35" s="32">
        <f t="shared" ref="K35:K38" si="5">J35*I35*H35</f>
        <v>10299940</v>
      </c>
      <c r="L35" s="222"/>
    </row>
    <row r="36" spans="1:12" s="6" customFormat="1" ht="18.75" customHeight="1" x14ac:dyDescent="0.25">
      <c r="A36" s="221">
        <v>2</v>
      </c>
      <c r="B36" s="186" t="s">
        <v>18</v>
      </c>
      <c r="C36" s="187" t="s">
        <v>7</v>
      </c>
      <c r="D36" s="168">
        <v>3</v>
      </c>
      <c r="E36" s="301">
        <v>48714</v>
      </c>
      <c r="F36" s="33"/>
      <c r="G36" s="33">
        <v>50000</v>
      </c>
      <c r="H36" s="33">
        <v>1</v>
      </c>
      <c r="I36" s="169">
        <v>10</v>
      </c>
      <c r="J36" s="32">
        <f t="shared" si="4"/>
        <v>196142</v>
      </c>
      <c r="K36" s="32">
        <f t="shared" si="5"/>
        <v>1961420</v>
      </c>
      <c r="L36" s="300"/>
    </row>
    <row r="37" spans="1:12" s="6" customFormat="1" ht="18" customHeight="1" x14ac:dyDescent="0.25">
      <c r="A37" s="225"/>
      <c r="B37" s="187"/>
      <c r="C37" s="187" t="s">
        <v>17</v>
      </c>
      <c r="D37" s="68">
        <v>1.5</v>
      </c>
      <c r="E37" s="301">
        <v>48714</v>
      </c>
      <c r="F37" s="33"/>
      <c r="G37" s="33">
        <v>15000</v>
      </c>
      <c r="H37" s="33">
        <v>1</v>
      </c>
      <c r="I37" s="169">
        <v>5</v>
      </c>
      <c r="J37" s="32">
        <f t="shared" si="4"/>
        <v>88071</v>
      </c>
      <c r="K37" s="32">
        <f t="shared" si="5"/>
        <v>440355</v>
      </c>
      <c r="L37" s="222"/>
    </row>
    <row r="38" spans="1:12" s="6" customFormat="1" ht="18" customHeight="1" x14ac:dyDescent="0.25">
      <c r="A38" s="225"/>
      <c r="B38" s="187"/>
      <c r="C38" s="187" t="s">
        <v>35</v>
      </c>
      <c r="D38" s="175">
        <v>1</v>
      </c>
      <c r="E38" s="301">
        <v>48714</v>
      </c>
      <c r="F38" s="33"/>
      <c r="G38" s="33">
        <v>3000</v>
      </c>
      <c r="H38" s="33">
        <v>1</v>
      </c>
      <c r="I38" s="169">
        <v>55</v>
      </c>
      <c r="J38" s="32">
        <f t="shared" si="4"/>
        <v>51714</v>
      </c>
      <c r="K38" s="32">
        <f t="shared" si="5"/>
        <v>2844270</v>
      </c>
      <c r="L38" s="222"/>
    </row>
    <row r="39" spans="1:12" s="6" customFormat="1" ht="31.5" x14ac:dyDescent="0.25">
      <c r="A39" s="221">
        <v>3</v>
      </c>
      <c r="B39" s="40" t="s">
        <v>15</v>
      </c>
      <c r="C39" s="36"/>
      <c r="D39" s="35"/>
      <c r="E39" s="34"/>
      <c r="F39" s="33"/>
      <c r="G39" s="33"/>
      <c r="H39" s="33"/>
      <c r="I39" s="33"/>
      <c r="J39" s="32"/>
      <c r="K39" s="32"/>
      <c r="L39" s="222"/>
    </row>
    <row r="40" spans="1:12" s="6" customFormat="1" ht="18" customHeight="1" x14ac:dyDescent="0.25">
      <c r="A40" s="226" t="s">
        <v>14</v>
      </c>
      <c r="B40" s="36" t="s">
        <v>13</v>
      </c>
      <c r="C40" s="36"/>
      <c r="D40" s="35"/>
      <c r="E40" s="34"/>
      <c r="F40" s="33"/>
      <c r="G40" s="33"/>
      <c r="H40" s="33"/>
      <c r="I40" s="33"/>
      <c r="J40" s="32"/>
      <c r="K40" s="32"/>
      <c r="L40" s="222"/>
    </row>
    <row r="41" spans="1:12" s="6" customFormat="1" ht="18" customHeight="1" x14ac:dyDescent="0.25">
      <c r="A41" s="226" t="s">
        <v>12</v>
      </c>
      <c r="B41" s="36" t="s">
        <v>11</v>
      </c>
      <c r="C41" s="36"/>
      <c r="D41" s="35"/>
      <c r="E41" s="34"/>
      <c r="F41" s="33"/>
      <c r="G41" s="33"/>
      <c r="H41" s="33"/>
      <c r="I41" s="33"/>
      <c r="J41" s="32"/>
      <c r="K41" s="32"/>
      <c r="L41" s="222"/>
    </row>
    <row r="42" spans="1:12" s="6" customFormat="1" ht="68.25" customHeight="1" x14ac:dyDescent="0.25">
      <c r="A42" s="225">
        <v>4</v>
      </c>
      <c r="B42" s="36" t="s">
        <v>10</v>
      </c>
      <c r="C42" s="36"/>
      <c r="D42" s="35"/>
      <c r="E42" s="34"/>
      <c r="F42" s="33"/>
      <c r="G42" s="33"/>
      <c r="H42" s="33"/>
      <c r="I42" s="33"/>
      <c r="J42" s="32"/>
      <c r="K42" s="32"/>
      <c r="L42" s="222"/>
    </row>
    <row r="43" spans="1:12" s="6" customFormat="1" ht="42.75" customHeight="1" x14ac:dyDescent="0.25">
      <c r="A43" s="225">
        <v>5</v>
      </c>
      <c r="B43" s="36" t="s">
        <v>9</v>
      </c>
      <c r="C43" s="36"/>
      <c r="D43" s="35"/>
      <c r="E43" s="34"/>
      <c r="F43" s="33"/>
      <c r="G43" s="33"/>
      <c r="H43" s="33"/>
      <c r="I43" s="33"/>
      <c r="J43" s="32"/>
      <c r="K43" s="32"/>
      <c r="L43" s="222"/>
    </row>
    <row r="44" spans="1:12" s="6" customFormat="1" ht="15.75" x14ac:dyDescent="0.25">
      <c r="A44" s="225">
        <v>6</v>
      </c>
      <c r="B44" s="40" t="s">
        <v>8</v>
      </c>
      <c r="C44" s="36" t="s">
        <v>7</v>
      </c>
      <c r="D44" s="68">
        <v>1</v>
      </c>
      <c r="E44" s="301">
        <v>48714</v>
      </c>
      <c r="F44" s="69"/>
      <c r="G44" s="33">
        <v>50000</v>
      </c>
      <c r="H44" s="33">
        <v>1</v>
      </c>
      <c r="I44" s="33">
        <v>0</v>
      </c>
      <c r="J44" s="32">
        <f>G44+F44+(D44*E44)</f>
        <v>98714</v>
      </c>
      <c r="K44" s="32">
        <f>J44*I44*H44</f>
        <v>0</v>
      </c>
      <c r="L44" s="222"/>
    </row>
    <row r="45" spans="1:12" s="6" customFormat="1" ht="18" customHeight="1" x14ac:dyDescent="0.25">
      <c r="A45" s="215"/>
      <c r="B45" s="36"/>
      <c r="C45" s="36" t="s">
        <v>6</v>
      </c>
      <c r="D45" s="68">
        <v>1.5</v>
      </c>
      <c r="E45" s="301">
        <v>48714</v>
      </c>
      <c r="F45" s="69"/>
      <c r="G45" s="33">
        <v>15000</v>
      </c>
      <c r="H45" s="33">
        <v>1</v>
      </c>
      <c r="I45" s="33">
        <v>0</v>
      </c>
      <c r="J45" s="32">
        <f>G45+F45+(D45*E45)</f>
        <v>88071</v>
      </c>
      <c r="K45" s="32">
        <f>J45*I45*H45</f>
        <v>0</v>
      </c>
      <c r="L45" s="222"/>
    </row>
    <row r="46" spans="1:12" s="6" customFormat="1" ht="18" customHeight="1" x14ac:dyDescent="0.25">
      <c r="A46" s="215"/>
      <c r="B46" s="36"/>
      <c r="C46" s="36" t="s">
        <v>35</v>
      </c>
      <c r="D46" s="175">
        <v>1</v>
      </c>
      <c r="E46" s="301">
        <v>48714</v>
      </c>
      <c r="F46" s="33"/>
      <c r="G46" s="33">
        <v>3000</v>
      </c>
      <c r="H46" s="33">
        <v>1</v>
      </c>
      <c r="I46" s="33">
        <v>70</v>
      </c>
      <c r="J46" s="32">
        <f t="shared" ref="J46" si="6">G46+F46+(D46*E46)</f>
        <v>51714</v>
      </c>
      <c r="K46" s="32">
        <f t="shared" ref="K46" si="7">J46*I46*H46</f>
        <v>3619980</v>
      </c>
      <c r="L46" s="222"/>
    </row>
    <row r="47" spans="1:12" s="6" customFormat="1" ht="18" customHeight="1" x14ac:dyDescent="0.25">
      <c r="A47" s="227"/>
      <c r="B47" s="36"/>
      <c r="C47" s="36" t="s">
        <v>4</v>
      </c>
      <c r="D47" s="35"/>
      <c r="E47" s="34"/>
      <c r="F47" s="33"/>
      <c r="G47" s="33"/>
      <c r="H47" s="33"/>
      <c r="I47" s="33"/>
      <c r="J47" s="32"/>
      <c r="K47" s="32"/>
      <c r="L47" s="222"/>
    </row>
    <row r="48" spans="1:12" s="6" customFormat="1" ht="19.5" customHeight="1" x14ac:dyDescent="0.25">
      <c r="A48" s="226"/>
      <c r="B48" s="340" t="s">
        <v>3</v>
      </c>
      <c r="C48" s="340"/>
      <c r="D48" s="228"/>
      <c r="E48" s="230"/>
      <c r="F48" s="230"/>
      <c r="G48" s="230"/>
      <c r="H48" s="231"/>
      <c r="I48" s="230"/>
      <c r="J48" s="232">
        <f>SUM(J33:J47)</f>
        <v>747925</v>
      </c>
      <c r="K48" s="232">
        <f>SUM(K33:K47)</f>
        <v>21010955</v>
      </c>
      <c r="L48" s="230"/>
    </row>
    <row r="49" spans="1:13" s="6" customFormat="1" ht="13.5" customHeight="1" x14ac:dyDescent="0.25">
      <c r="A49" s="24"/>
      <c r="B49" s="23"/>
      <c r="C49" s="23"/>
      <c r="D49" s="22"/>
      <c r="E49" s="20"/>
      <c r="F49" s="20"/>
      <c r="G49" s="20"/>
      <c r="H49" s="21"/>
      <c r="I49" s="20"/>
      <c r="J49" s="20"/>
      <c r="K49" s="20"/>
      <c r="L49" s="20"/>
    </row>
    <row r="50" spans="1:13" s="6" customFormat="1" ht="12.75" customHeight="1" x14ac:dyDescent="0.25">
      <c r="A50" s="24"/>
      <c r="B50" s="23"/>
      <c r="C50" s="23"/>
      <c r="D50" s="22"/>
      <c r="E50" s="20"/>
      <c r="F50" s="20"/>
      <c r="G50" s="20"/>
      <c r="H50" s="21"/>
      <c r="I50" s="20"/>
      <c r="J50" s="20"/>
      <c r="K50" s="20"/>
      <c r="L50" s="20"/>
    </row>
    <row r="51" spans="1:13" s="6" customFormat="1" ht="15.75" x14ac:dyDescent="0.25">
      <c r="A51" s="19" t="s">
        <v>2</v>
      </c>
      <c r="B51" s="322" t="s">
        <v>1</v>
      </c>
      <c r="C51" s="322"/>
      <c r="D51" s="322"/>
      <c r="E51" s="322"/>
      <c r="F51" s="322"/>
      <c r="G51" s="322"/>
      <c r="H51" s="322"/>
      <c r="I51" s="322"/>
      <c r="J51" s="322"/>
      <c r="K51" s="322"/>
      <c r="L51" s="322"/>
    </row>
    <row r="52" spans="1:13" s="241" customFormat="1" ht="20.100000000000001" customHeight="1" x14ac:dyDescent="0.25">
      <c r="A52" s="239"/>
      <c r="B52" s="334" t="s">
        <v>122</v>
      </c>
      <c r="C52" s="334"/>
      <c r="D52" s="334"/>
      <c r="E52" s="334"/>
      <c r="F52" s="334"/>
      <c r="G52" s="334"/>
      <c r="H52" s="334"/>
      <c r="I52" s="334"/>
      <c r="J52" s="334"/>
      <c r="K52" s="334"/>
      <c r="L52" s="334"/>
      <c r="M52" s="334"/>
    </row>
    <row r="53" spans="1:13" s="241" customFormat="1" ht="20.100000000000001" customHeight="1" x14ac:dyDescent="0.25">
      <c r="A53" s="239"/>
      <c r="B53" s="335" t="s">
        <v>123</v>
      </c>
      <c r="C53" s="335"/>
      <c r="D53" s="335"/>
      <c r="E53" s="335"/>
      <c r="G53" s="302">
        <f>K28</f>
        <v>31890905</v>
      </c>
      <c r="H53" s="236" t="s">
        <v>124</v>
      </c>
      <c r="I53" s="236"/>
      <c r="J53" s="237"/>
      <c r="K53" s="236"/>
      <c r="L53" s="236"/>
      <c r="M53" s="236"/>
    </row>
    <row r="54" spans="1:13" s="241" customFormat="1" ht="20.100000000000001" customHeight="1" x14ac:dyDescent="0.25">
      <c r="A54" s="239"/>
      <c r="B54" s="244" t="s">
        <v>125</v>
      </c>
      <c r="C54" s="244"/>
      <c r="D54" s="244"/>
      <c r="E54" s="245"/>
      <c r="F54" s="245"/>
      <c r="H54" s="336">
        <f>K48</f>
        <v>21010955</v>
      </c>
      <c r="I54" s="336"/>
      <c r="J54" s="236" t="s">
        <v>126</v>
      </c>
      <c r="K54" s="236"/>
      <c r="L54" s="236"/>
      <c r="M54" s="236"/>
    </row>
    <row r="55" spans="1:13" s="241" customFormat="1" ht="20.100000000000001" customHeight="1" x14ac:dyDescent="0.25">
      <c r="A55" s="239"/>
      <c r="B55" s="244" t="s">
        <v>127</v>
      </c>
      <c r="C55" s="244"/>
      <c r="D55" s="246"/>
      <c r="E55" s="247"/>
      <c r="F55" s="337">
        <f>G53-H54</f>
        <v>10879950</v>
      </c>
      <c r="G55" s="337" t="s">
        <v>128</v>
      </c>
      <c r="H55" s="236" t="s">
        <v>129</v>
      </c>
      <c r="I55" s="238">
        <f>(G53-H54)/G53</f>
        <v>0.34116153179096048</v>
      </c>
      <c r="J55" s="242"/>
      <c r="K55" s="242"/>
      <c r="L55" s="236"/>
      <c r="M55" s="238"/>
    </row>
    <row r="56" spans="1:13" s="178" customFormat="1" ht="15.75" x14ac:dyDescent="0.25">
      <c r="A56" s="55"/>
      <c r="B56" s="55"/>
      <c r="C56" s="55"/>
      <c r="D56" s="55"/>
      <c r="E56" s="55"/>
      <c r="F56" s="55"/>
      <c r="G56" s="55"/>
      <c r="H56" s="55"/>
      <c r="I56" s="55"/>
      <c r="J56" s="55"/>
      <c r="K56" s="55"/>
      <c r="L56" s="55"/>
    </row>
    <row r="57" spans="1:13" s="178" customFormat="1" ht="15.75" x14ac:dyDescent="0.25">
      <c r="A57" s="55"/>
      <c r="B57" s="55"/>
      <c r="C57" s="55"/>
      <c r="D57" s="55"/>
      <c r="E57" s="55"/>
      <c r="F57" s="55"/>
      <c r="G57" s="55"/>
      <c r="H57" s="55"/>
      <c r="I57" s="55"/>
      <c r="J57" s="55"/>
      <c r="K57" s="55"/>
      <c r="L57" s="55"/>
    </row>
    <row r="58" spans="1:13" s="178" customFormat="1" ht="15.75" x14ac:dyDescent="0.25">
      <c r="A58" s="55"/>
      <c r="B58" s="55"/>
      <c r="C58" s="55"/>
      <c r="D58" s="55"/>
      <c r="E58" s="55"/>
      <c r="F58" s="55"/>
      <c r="G58" s="55"/>
      <c r="H58" s="55"/>
      <c r="I58" s="55"/>
      <c r="J58" s="55"/>
      <c r="K58" s="55"/>
      <c r="L58" s="55"/>
    </row>
    <row r="59" spans="1:13" s="178" customFormat="1" ht="15.75" x14ac:dyDescent="0.25">
      <c r="A59" s="55"/>
      <c r="B59" s="55"/>
      <c r="C59" s="55"/>
      <c r="D59" s="55"/>
      <c r="E59" s="55"/>
      <c r="F59" s="55"/>
      <c r="G59" s="55"/>
      <c r="H59" s="55"/>
      <c r="I59" s="55"/>
      <c r="J59" s="55"/>
      <c r="K59" s="55"/>
      <c r="L59" s="55"/>
    </row>
    <row r="60" spans="1:13" s="178" customFormat="1" ht="15.75" x14ac:dyDescent="0.25">
      <c r="A60" s="55"/>
      <c r="B60" s="55"/>
      <c r="C60" s="55"/>
      <c r="D60" s="55"/>
      <c r="E60" s="55"/>
      <c r="F60" s="55"/>
      <c r="G60" s="55"/>
      <c r="H60" s="55"/>
      <c r="I60" s="55"/>
      <c r="J60" s="55"/>
      <c r="K60" s="55"/>
      <c r="L60" s="55"/>
    </row>
    <row r="61" spans="1:13" s="178" customFormat="1" ht="15.75" x14ac:dyDescent="0.25">
      <c r="A61" s="55"/>
      <c r="B61" s="55"/>
      <c r="C61" s="55"/>
      <c r="D61" s="55"/>
      <c r="E61" s="55"/>
      <c r="F61" s="55"/>
      <c r="G61" s="55"/>
      <c r="H61" s="55"/>
      <c r="I61" s="55"/>
      <c r="J61" s="55"/>
      <c r="K61" s="55"/>
      <c r="L61" s="55"/>
    </row>
    <row r="62" spans="1:13" s="178" customFormat="1" ht="15.75" x14ac:dyDescent="0.25">
      <c r="A62" s="55"/>
      <c r="B62" s="55"/>
      <c r="C62" s="55"/>
      <c r="D62" s="55"/>
      <c r="E62" s="55"/>
      <c r="F62" s="55"/>
      <c r="G62" s="55"/>
      <c r="H62" s="55"/>
      <c r="I62" s="55"/>
      <c r="J62" s="55"/>
      <c r="K62" s="55"/>
      <c r="L62" s="55"/>
    </row>
    <row r="63" spans="1:13" s="178" customFormat="1" ht="15.75" x14ac:dyDescent="0.25">
      <c r="A63" s="55"/>
      <c r="B63" s="55"/>
      <c r="C63" s="55"/>
      <c r="D63" s="55"/>
      <c r="E63" s="55"/>
      <c r="F63" s="55"/>
      <c r="G63" s="55"/>
      <c r="H63" s="55"/>
      <c r="I63" s="55"/>
      <c r="J63" s="55"/>
      <c r="K63" s="55"/>
      <c r="L63" s="55"/>
    </row>
    <row r="64" spans="1:13" s="178" customFormat="1" ht="15.75" x14ac:dyDescent="0.25">
      <c r="A64" s="55"/>
      <c r="B64" s="55"/>
      <c r="C64" s="55"/>
      <c r="D64" s="55"/>
      <c r="E64" s="55"/>
      <c r="F64" s="55"/>
      <c r="G64" s="55"/>
      <c r="H64" s="55"/>
      <c r="I64" s="55"/>
      <c r="J64" s="55"/>
      <c r="K64" s="55"/>
      <c r="L64" s="55"/>
    </row>
    <row r="65" spans="1:12" s="178" customFormat="1" ht="15.75" x14ac:dyDescent="0.25">
      <c r="A65" s="55"/>
      <c r="B65" s="55"/>
      <c r="C65" s="55"/>
      <c r="D65" s="55"/>
      <c r="E65" s="55"/>
      <c r="F65" s="55"/>
      <c r="G65" s="55"/>
      <c r="H65" s="55"/>
      <c r="I65" s="55"/>
      <c r="J65" s="55"/>
      <c r="K65" s="55"/>
      <c r="L65" s="55"/>
    </row>
    <row r="66" spans="1:12" s="178" customFormat="1" ht="15.75" x14ac:dyDescent="0.25">
      <c r="A66" s="55"/>
      <c r="B66" s="55"/>
      <c r="C66" s="55"/>
      <c r="D66" s="55"/>
      <c r="E66" s="55"/>
      <c r="F66" s="55"/>
      <c r="G66" s="55"/>
      <c r="H66" s="55"/>
      <c r="I66" s="55"/>
      <c r="J66" s="55"/>
      <c r="K66" s="55"/>
      <c r="L66" s="55"/>
    </row>
    <row r="67" spans="1:12" s="178" customFormat="1" ht="15.75" x14ac:dyDescent="0.25">
      <c r="A67" s="55"/>
      <c r="B67" s="55"/>
      <c r="C67" s="55"/>
      <c r="D67" s="55"/>
      <c r="E67" s="55"/>
      <c r="F67" s="55"/>
      <c r="G67" s="55"/>
      <c r="H67" s="55"/>
      <c r="I67" s="55"/>
      <c r="J67" s="55"/>
      <c r="K67" s="55"/>
      <c r="L67" s="55"/>
    </row>
    <row r="68" spans="1:12" s="178" customFormat="1" ht="15.75" x14ac:dyDescent="0.25">
      <c r="A68" s="55"/>
      <c r="B68" s="55"/>
      <c r="C68" s="55"/>
      <c r="D68" s="55"/>
      <c r="E68" s="55"/>
      <c r="F68" s="55"/>
      <c r="G68" s="55"/>
      <c r="H68" s="55"/>
      <c r="I68" s="55"/>
      <c r="J68" s="55"/>
      <c r="K68" s="55"/>
      <c r="L68" s="55"/>
    </row>
    <row r="69" spans="1:12" s="178" customFormat="1" ht="15.75" x14ac:dyDescent="0.25">
      <c r="A69" s="55"/>
      <c r="B69" s="55"/>
      <c r="C69" s="55"/>
      <c r="D69" s="55"/>
      <c r="E69" s="55"/>
      <c r="F69" s="55"/>
      <c r="G69" s="55"/>
      <c r="H69" s="55"/>
      <c r="I69" s="55"/>
      <c r="J69" s="55"/>
      <c r="K69" s="55"/>
      <c r="L69" s="55"/>
    </row>
    <row r="70" spans="1:12" s="178" customFormat="1" ht="15.75" x14ac:dyDescent="0.25">
      <c r="A70" s="55"/>
      <c r="B70" s="55"/>
      <c r="C70" s="55"/>
      <c r="D70" s="55"/>
      <c r="E70" s="55"/>
      <c r="F70" s="55"/>
      <c r="G70" s="55"/>
      <c r="H70" s="55"/>
      <c r="I70" s="55"/>
      <c r="J70" s="55"/>
      <c r="K70" s="55"/>
      <c r="L70" s="55"/>
    </row>
    <row r="71" spans="1:12" s="178" customFormat="1" ht="15.75" x14ac:dyDescent="0.25">
      <c r="A71" s="55"/>
      <c r="B71" s="55"/>
      <c r="C71" s="55"/>
      <c r="D71" s="55"/>
      <c r="E71" s="55"/>
      <c r="F71" s="55"/>
      <c r="G71" s="55"/>
      <c r="H71" s="55"/>
      <c r="I71" s="55"/>
      <c r="J71" s="55"/>
      <c r="K71" s="179"/>
      <c r="L71" s="179"/>
    </row>
    <row r="72" spans="1:12" s="178" customFormat="1" ht="15.75" x14ac:dyDescent="0.25">
      <c r="A72" s="55"/>
      <c r="B72" s="55"/>
      <c r="C72" s="55"/>
      <c r="D72" s="55"/>
      <c r="E72" s="55"/>
      <c r="F72" s="55"/>
      <c r="G72" s="55"/>
      <c r="H72" s="55"/>
      <c r="I72" s="55"/>
      <c r="J72" s="55"/>
      <c r="K72" s="179"/>
      <c r="L72" s="179"/>
    </row>
    <row r="73" spans="1:12" s="178" customFormat="1" ht="15.75" x14ac:dyDescent="0.25">
      <c r="A73" s="55"/>
      <c r="B73" s="55"/>
      <c r="C73" s="55"/>
      <c r="D73" s="55"/>
      <c r="E73" s="55"/>
      <c r="F73" s="55"/>
      <c r="G73" s="55"/>
      <c r="H73" s="55"/>
      <c r="I73" s="55"/>
      <c r="J73" s="55"/>
      <c r="K73" s="179"/>
      <c r="L73" s="179"/>
    </row>
    <row r="74" spans="1:12" s="178" customFormat="1" ht="15.75" x14ac:dyDescent="0.25">
      <c r="A74" s="55"/>
      <c r="B74" s="55"/>
      <c r="C74" s="55"/>
      <c r="D74" s="55"/>
      <c r="E74" s="55"/>
      <c r="F74" s="55"/>
      <c r="G74" s="55"/>
      <c r="H74" s="55"/>
      <c r="I74" s="55"/>
      <c r="J74" s="55"/>
      <c r="K74" s="179"/>
      <c r="L74" s="179"/>
    </row>
    <row r="75" spans="1:12" s="178" customFormat="1" ht="15.75" x14ac:dyDescent="0.25">
      <c r="A75" s="55"/>
      <c r="B75" s="55"/>
      <c r="C75" s="55"/>
      <c r="D75" s="55"/>
      <c r="E75" s="55"/>
      <c r="F75" s="55"/>
      <c r="G75" s="55"/>
      <c r="H75" s="55"/>
      <c r="I75" s="55"/>
      <c r="J75" s="55"/>
      <c r="K75" s="179"/>
      <c r="L75" s="179"/>
    </row>
    <row r="76" spans="1:12" s="178" customFormat="1" ht="15.75" x14ac:dyDescent="0.25">
      <c r="A76" s="55"/>
      <c r="B76" s="55"/>
      <c r="C76" s="55"/>
      <c r="D76" s="55"/>
      <c r="E76" s="55"/>
      <c r="F76" s="55"/>
      <c r="G76" s="55"/>
      <c r="H76" s="55"/>
      <c r="I76" s="55"/>
      <c r="J76" s="55"/>
      <c r="K76" s="179"/>
      <c r="L76" s="179"/>
    </row>
    <row r="77" spans="1:12" s="178" customFormat="1" ht="15.75" x14ac:dyDescent="0.25">
      <c r="A77" s="55"/>
      <c r="B77" s="55"/>
      <c r="C77" s="55"/>
      <c r="D77" s="55"/>
      <c r="E77" s="55"/>
      <c r="F77" s="55"/>
      <c r="G77" s="55"/>
      <c r="H77" s="55"/>
      <c r="I77" s="55"/>
      <c r="J77" s="55"/>
      <c r="K77" s="179"/>
      <c r="L77" s="179"/>
    </row>
    <row r="78" spans="1:12" s="178" customFormat="1" ht="15.75" x14ac:dyDescent="0.25">
      <c r="A78" s="55"/>
      <c r="B78" s="55"/>
      <c r="C78" s="55"/>
      <c r="D78" s="55"/>
      <c r="E78" s="55"/>
      <c r="F78" s="55"/>
      <c r="G78" s="55"/>
      <c r="H78" s="55"/>
      <c r="I78" s="55"/>
      <c r="J78" s="55"/>
      <c r="K78" s="179"/>
      <c r="L78" s="179"/>
    </row>
    <row r="79" spans="1:12" s="178" customFormat="1" ht="15.75" x14ac:dyDescent="0.25">
      <c r="A79" s="55"/>
      <c r="B79" s="55"/>
      <c r="C79" s="55"/>
      <c r="D79" s="55"/>
      <c r="E79" s="55"/>
      <c r="F79" s="55"/>
      <c r="G79" s="55"/>
      <c r="H79" s="55"/>
      <c r="I79" s="55"/>
      <c r="J79" s="55"/>
      <c r="K79" s="179"/>
      <c r="L79" s="179"/>
    </row>
    <row r="80" spans="1:12" s="178" customFormat="1" ht="15.75" x14ac:dyDescent="0.25">
      <c r="A80" s="55"/>
      <c r="B80" s="55"/>
      <c r="C80" s="55"/>
      <c r="D80" s="55"/>
      <c r="E80" s="55"/>
      <c r="F80" s="55"/>
      <c r="G80" s="55"/>
      <c r="H80" s="55"/>
      <c r="I80" s="55"/>
      <c r="J80" s="55"/>
      <c r="K80" s="180"/>
      <c r="L80" s="180"/>
    </row>
    <row r="81" spans="1:12" s="178" customFormat="1" ht="15.75" x14ac:dyDescent="0.25">
      <c r="A81" s="55"/>
      <c r="B81" s="55"/>
      <c r="C81" s="55"/>
      <c r="D81" s="55"/>
      <c r="E81" s="55"/>
      <c r="F81" s="55"/>
      <c r="G81" s="55"/>
      <c r="H81" s="55"/>
      <c r="I81" s="55"/>
      <c r="J81" s="55"/>
      <c r="K81" s="181">
        <f>$K$28</f>
        <v>31890905</v>
      </c>
      <c r="L81" s="180"/>
    </row>
    <row r="82" spans="1:12" s="178" customFormat="1" ht="15.75" x14ac:dyDescent="0.25">
      <c r="A82" s="55"/>
      <c r="B82" s="55"/>
      <c r="C82" s="55"/>
      <c r="D82" s="55"/>
      <c r="E82" s="55"/>
      <c r="F82" s="55"/>
      <c r="G82" s="55"/>
      <c r="H82" s="55"/>
      <c r="I82" s="55"/>
      <c r="J82" s="55"/>
      <c r="K82" s="181">
        <f>$K$48</f>
        <v>21010955</v>
      </c>
      <c r="L82" s="182"/>
    </row>
    <row r="83" spans="1:12" s="178" customFormat="1" ht="15.75" x14ac:dyDescent="0.25">
      <c r="A83" s="55"/>
      <c r="B83" s="55"/>
      <c r="C83" s="55"/>
      <c r="D83" s="55"/>
      <c r="E83" s="55"/>
      <c r="F83" s="55"/>
      <c r="G83" s="55"/>
      <c r="H83" s="55"/>
      <c r="I83" s="55"/>
      <c r="J83" s="55"/>
      <c r="K83" s="181">
        <f>K81-K82</f>
        <v>10879950</v>
      </c>
      <c r="L83" s="182">
        <f>K83/K81*100%</f>
        <v>0.34116153179096048</v>
      </c>
    </row>
    <row r="84" spans="1:12" s="178" customFormat="1" ht="15.75" x14ac:dyDescent="0.25">
      <c r="A84" s="55"/>
      <c r="B84" s="55"/>
      <c r="C84" s="55"/>
      <c r="D84" s="55"/>
      <c r="E84" s="55"/>
      <c r="F84" s="55"/>
      <c r="G84" s="55"/>
      <c r="H84" s="55"/>
      <c r="I84" s="55"/>
      <c r="J84" s="55"/>
      <c r="K84" s="180"/>
      <c r="L84" s="182">
        <f>K82/K81*100%</f>
        <v>0.65883846820903957</v>
      </c>
    </row>
    <row r="85" spans="1:12" s="178" customFormat="1" ht="15.75" x14ac:dyDescent="0.25">
      <c r="A85" s="55"/>
      <c r="B85" s="55"/>
      <c r="C85" s="55"/>
      <c r="D85" s="55"/>
      <c r="E85" s="55"/>
      <c r="F85" s="55"/>
      <c r="G85" s="55"/>
      <c r="H85" s="55"/>
      <c r="I85" s="55"/>
      <c r="J85" s="55"/>
      <c r="K85" s="180"/>
      <c r="L85" s="182"/>
    </row>
    <row r="86" spans="1:12" s="178" customFormat="1" ht="15.75" x14ac:dyDescent="0.25">
      <c r="A86" s="55"/>
      <c r="B86" s="55"/>
      <c r="C86" s="55"/>
      <c r="D86" s="55"/>
      <c r="E86" s="55"/>
      <c r="F86" s="55"/>
      <c r="G86" s="55"/>
      <c r="H86" s="55"/>
      <c r="I86" s="55"/>
      <c r="J86" s="55"/>
      <c r="K86" s="180"/>
      <c r="L86" s="182"/>
    </row>
    <row r="87" spans="1:12" s="178" customFormat="1" ht="15.75" x14ac:dyDescent="0.25">
      <c r="A87" s="55"/>
      <c r="B87" s="55"/>
      <c r="C87" s="55"/>
      <c r="D87" s="55"/>
      <c r="E87" s="55"/>
      <c r="F87" s="55"/>
      <c r="G87" s="55"/>
      <c r="H87" s="55"/>
      <c r="I87" s="55"/>
      <c r="J87" s="55"/>
      <c r="K87" s="180"/>
      <c r="L87" s="182"/>
    </row>
    <row r="88" spans="1:12" s="178" customFormat="1" ht="15.75" x14ac:dyDescent="0.25">
      <c r="A88" s="55"/>
      <c r="B88" s="55"/>
      <c r="C88" s="55"/>
      <c r="D88" s="55"/>
      <c r="E88" s="55"/>
      <c r="F88" s="55"/>
      <c r="G88" s="55"/>
      <c r="H88" s="55"/>
      <c r="I88" s="55"/>
      <c r="J88" s="55"/>
      <c r="K88" s="180"/>
      <c r="L88" s="182"/>
    </row>
    <row r="89" spans="1:12" s="178" customFormat="1" ht="15.75" x14ac:dyDescent="0.25">
      <c r="A89" s="55"/>
      <c r="B89" s="55"/>
      <c r="C89" s="55"/>
      <c r="D89" s="55"/>
      <c r="E89" s="55"/>
      <c r="F89" s="55"/>
      <c r="G89" s="55"/>
      <c r="H89" s="55"/>
      <c r="I89" s="55"/>
      <c r="J89" s="55"/>
      <c r="K89" s="180"/>
      <c r="L89" s="182"/>
    </row>
    <row r="90" spans="1:12" s="178" customFormat="1" ht="15.75" x14ac:dyDescent="0.25">
      <c r="A90" s="55"/>
      <c r="B90" s="183" t="s">
        <v>0</v>
      </c>
      <c r="C90" s="55"/>
      <c r="D90" s="55"/>
      <c r="E90" s="55"/>
      <c r="F90" s="55"/>
      <c r="G90" s="55"/>
      <c r="H90" s="55"/>
      <c r="I90" s="55"/>
      <c r="J90" s="55"/>
      <c r="K90" s="7"/>
      <c r="L90" s="7"/>
    </row>
    <row r="91" spans="1:12" s="6" customFormat="1" ht="20.100000000000001" customHeight="1" x14ac:dyDescent="0.25">
      <c r="A91" s="10"/>
      <c r="B91" s="9"/>
      <c r="C91" s="8"/>
      <c r="D91" s="8"/>
      <c r="E91" s="8"/>
      <c r="F91" s="8"/>
      <c r="G91" s="7"/>
      <c r="H91" s="7"/>
      <c r="I91" s="7"/>
      <c r="J91" s="7"/>
      <c r="K91" s="7"/>
      <c r="L91" s="7"/>
    </row>
  </sheetData>
  <sheetProtection selectLockedCells="1" selectUnlockedCells="1"/>
  <mergeCells count="17">
    <mergeCell ref="B52:M52"/>
    <mergeCell ref="B53:E53"/>
    <mergeCell ref="H54:I54"/>
    <mergeCell ref="F55:G55"/>
    <mergeCell ref="B51:L51"/>
    <mergeCell ref="B1:K1"/>
    <mergeCell ref="B2:K2"/>
    <mergeCell ref="B3:K3"/>
    <mergeCell ref="I5:K6"/>
    <mergeCell ref="B8:K8"/>
    <mergeCell ref="B5:C5"/>
    <mergeCell ref="B6:C6"/>
    <mergeCell ref="B9:K9"/>
    <mergeCell ref="B10:K10"/>
    <mergeCell ref="B28:C28"/>
    <mergeCell ref="B30:L30"/>
    <mergeCell ref="B48:C48"/>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91"/>
  <sheetViews>
    <sheetView topLeftCell="A7" zoomScale="86" zoomScaleNormal="100" zoomScaleSheetLayoutView="90" workbookViewId="0">
      <selection activeCell="A51" sqref="A51:XFD54"/>
    </sheetView>
  </sheetViews>
  <sheetFormatPr defaultColWidth="9.140625" defaultRowHeight="20.100000000000001" customHeight="1" x14ac:dyDescent="0.25"/>
  <cols>
    <col min="1" max="1" width="6.85546875" style="5" customWidth="1"/>
    <col min="2" max="2" width="24" style="2" customWidth="1"/>
    <col min="3" max="3" width="20.28515625" style="2" customWidth="1"/>
    <col min="4" max="4" width="7.42578125" style="4" customWidth="1"/>
    <col min="5" max="5" width="8.140625" style="3" customWidth="1"/>
    <col min="6" max="6" width="9" style="2" customWidth="1"/>
    <col min="7" max="7" width="10.42578125" style="2" customWidth="1"/>
    <col min="8" max="8" width="7.42578125" style="2" customWidth="1"/>
    <col min="9" max="9" width="9.7109375" style="2" customWidth="1"/>
    <col min="10" max="10" width="10.140625" style="2" customWidth="1"/>
    <col min="11" max="11" width="15.42578125" style="2" customWidth="1"/>
    <col min="12" max="12" width="14.140625" style="2" customWidth="1"/>
    <col min="13" max="16384" width="9.140625" style="1"/>
  </cols>
  <sheetData>
    <row r="1" spans="1:12" ht="20.100000000000001" customHeight="1" x14ac:dyDescent="0.25">
      <c r="B1" s="349"/>
      <c r="C1" s="349"/>
      <c r="D1" s="349"/>
      <c r="E1" s="349"/>
      <c r="F1" s="349"/>
      <c r="G1" s="349"/>
      <c r="H1" s="349"/>
      <c r="I1" s="349"/>
      <c r="J1" s="349"/>
      <c r="K1" s="349"/>
    </row>
    <row r="2" spans="1:12" ht="20.100000000000001" customHeight="1" x14ac:dyDescent="0.25">
      <c r="B2" s="331" t="s">
        <v>42</v>
      </c>
      <c r="C2" s="331"/>
      <c r="D2" s="331"/>
      <c r="E2" s="331"/>
      <c r="F2" s="331"/>
      <c r="G2" s="331"/>
      <c r="H2" s="331"/>
      <c r="I2" s="331"/>
      <c r="J2" s="331"/>
      <c r="K2" s="331"/>
    </row>
    <row r="3" spans="1:12" ht="20.100000000000001" customHeight="1" x14ac:dyDescent="0.25">
      <c r="B3" s="350" t="s">
        <v>41</v>
      </c>
      <c r="C3" s="350"/>
      <c r="D3" s="350"/>
      <c r="E3" s="350"/>
      <c r="F3" s="350"/>
      <c r="G3" s="350"/>
      <c r="H3" s="350"/>
      <c r="I3" s="350"/>
      <c r="J3" s="350"/>
      <c r="K3" s="350"/>
    </row>
    <row r="4" spans="1:12" ht="13.5" customHeight="1" x14ac:dyDescent="0.25">
      <c r="B4" s="176"/>
    </row>
    <row r="5" spans="1:12" ht="17.25" x14ac:dyDescent="0.25">
      <c r="B5" s="332" t="s">
        <v>110</v>
      </c>
      <c r="C5" s="332"/>
      <c r="I5" s="351" t="s">
        <v>39</v>
      </c>
      <c r="J5" s="351"/>
      <c r="K5" s="351"/>
      <c r="L5" s="177"/>
    </row>
    <row r="6" spans="1:12" ht="17.25" x14ac:dyDescent="0.25">
      <c r="B6" s="333" t="s">
        <v>79</v>
      </c>
      <c r="C6" s="333"/>
      <c r="I6" s="351"/>
      <c r="J6" s="351"/>
      <c r="K6" s="351"/>
      <c r="L6" s="177"/>
    </row>
    <row r="7" spans="1:12" ht="17.25" x14ac:dyDescent="0.25">
      <c r="B7" s="298"/>
      <c r="C7" s="298"/>
      <c r="I7" s="213"/>
      <c r="J7" s="213"/>
      <c r="K7" s="213"/>
      <c r="L7" s="177"/>
    </row>
    <row r="8" spans="1:12" ht="16.5" customHeight="1" x14ac:dyDescent="0.25">
      <c r="B8" s="331" t="s">
        <v>38</v>
      </c>
      <c r="C8" s="331"/>
      <c r="D8" s="331"/>
      <c r="E8" s="331"/>
      <c r="F8" s="331"/>
      <c r="G8" s="331"/>
      <c r="H8" s="331"/>
      <c r="I8" s="331"/>
      <c r="J8" s="331"/>
      <c r="K8" s="331"/>
    </row>
    <row r="9" spans="1:12" s="6" customFormat="1" ht="43.5" customHeight="1" x14ac:dyDescent="0.25">
      <c r="A9" s="19"/>
      <c r="B9" s="339" t="s">
        <v>133</v>
      </c>
      <c r="C9" s="339"/>
      <c r="D9" s="339"/>
      <c r="E9" s="339"/>
      <c r="F9" s="339"/>
      <c r="G9" s="339"/>
      <c r="H9" s="339"/>
      <c r="I9" s="339"/>
      <c r="J9" s="339"/>
      <c r="K9" s="339"/>
      <c r="L9" s="55"/>
    </row>
    <row r="10" spans="1:12" s="6" customFormat="1" ht="20.100000000000001" customHeight="1" x14ac:dyDescent="0.25">
      <c r="A10" s="19" t="s">
        <v>37</v>
      </c>
      <c r="B10" s="322" t="s">
        <v>130</v>
      </c>
      <c r="C10" s="322"/>
      <c r="D10" s="322"/>
      <c r="E10" s="322"/>
      <c r="F10" s="322"/>
      <c r="G10" s="322"/>
      <c r="H10" s="322"/>
      <c r="I10" s="322"/>
      <c r="J10" s="322"/>
      <c r="K10" s="322"/>
      <c r="L10" s="55"/>
    </row>
    <row r="11" spans="1:12" s="6" customFormat="1" ht="12" customHeight="1" x14ac:dyDescent="0.25">
      <c r="A11" s="19"/>
      <c r="B11" s="74"/>
      <c r="C11" s="74"/>
      <c r="D11" s="74"/>
      <c r="E11" s="74"/>
      <c r="F11" s="74"/>
      <c r="G11" s="74"/>
      <c r="H11" s="74"/>
      <c r="I11" s="74"/>
      <c r="J11" s="74"/>
      <c r="K11" s="74"/>
      <c r="L11" s="55"/>
    </row>
    <row r="12" spans="1:12" s="6" customFormat="1" ht="94.5" x14ac:dyDescent="0.25">
      <c r="A12" s="215" t="s">
        <v>32</v>
      </c>
      <c r="B12" s="215" t="s">
        <v>31</v>
      </c>
      <c r="C12" s="215" t="s">
        <v>30</v>
      </c>
      <c r="D12" s="216" t="s">
        <v>29</v>
      </c>
      <c r="E12" s="303" t="s">
        <v>28</v>
      </c>
      <c r="F12" s="218" t="s">
        <v>27</v>
      </c>
      <c r="G12" s="216" t="s">
        <v>26</v>
      </c>
      <c r="H12" s="216" t="s">
        <v>25</v>
      </c>
      <c r="I12" s="216" t="s">
        <v>24</v>
      </c>
      <c r="J12" s="220" t="s">
        <v>23</v>
      </c>
      <c r="K12" s="220" t="s">
        <v>22</v>
      </c>
      <c r="L12" s="216" t="s">
        <v>21</v>
      </c>
    </row>
    <row r="13" spans="1:12" s="6" customFormat="1" ht="18" customHeight="1" x14ac:dyDescent="0.25">
      <c r="A13" s="221">
        <v>1</v>
      </c>
      <c r="B13" s="40" t="s">
        <v>20</v>
      </c>
      <c r="C13" s="36"/>
      <c r="D13" s="45"/>
      <c r="E13" s="34"/>
      <c r="F13" s="33"/>
      <c r="G13" s="33"/>
      <c r="H13" s="33"/>
      <c r="I13" s="33"/>
      <c r="J13" s="32"/>
      <c r="K13" s="32"/>
      <c r="L13" s="222"/>
    </row>
    <row r="14" spans="1:12" s="6" customFormat="1" ht="36.75" customHeight="1" x14ac:dyDescent="0.25">
      <c r="A14" s="223" t="s">
        <v>108</v>
      </c>
      <c r="B14" s="171" t="s">
        <v>70</v>
      </c>
      <c r="C14" s="171" t="s">
        <v>19</v>
      </c>
      <c r="D14" s="172">
        <v>0.5</v>
      </c>
      <c r="E14" s="301">
        <v>48714</v>
      </c>
      <c r="F14" s="69">
        <v>0</v>
      </c>
      <c r="G14" s="69">
        <v>2000</v>
      </c>
      <c r="H14" s="33">
        <v>1</v>
      </c>
      <c r="I14" s="33">
        <v>1</v>
      </c>
      <c r="J14" s="32">
        <f>G14+F14+(D14*E14)</f>
        <v>26357</v>
      </c>
      <c r="K14" s="32">
        <f>J14*I14*H14</f>
        <v>26357</v>
      </c>
      <c r="L14" s="222"/>
    </row>
    <row r="15" spans="1:12" s="6" customFormat="1" ht="36" customHeight="1" x14ac:dyDescent="0.25">
      <c r="A15" s="223" t="s">
        <v>109</v>
      </c>
      <c r="B15" s="171" t="s">
        <v>73</v>
      </c>
      <c r="C15" s="171" t="s">
        <v>68</v>
      </c>
      <c r="D15" s="172">
        <v>0.5</v>
      </c>
      <c r="E15" s="301">
        <v>48714</v>
      </c>
      <c r="F15" s="69">
        <v>0</v>
      </c>
      <c r="G15" s="69">
        <v>1000</v>
      </c>
      <c r="H15" s="33">
        <v>1</v>
      </c>
      <c r="I15" s="33">
        <v>1</v>
      </c>
      <c r="J15" s="32">
        <f t="shared" ref="J15:J18" si="0">G15+F15+(D15*E15)</f>
        <v>25357</v>
      </c>
      <c r="K15" s="32">
        <f t="shared" ref="K15:K18" si="1">J15*I15*H15</f>
        <v>25357</v>
      </c>
      <c r="L15" s="222"/>
    </row>
    <row r="16" spans="1:12" s="6" customFormat="1" ht="21" customHeight="1" x14ac:dyDescent="0.25">
      <c r="A16" s="221">
        <v>2</v>
      </c>
      <c r="B16" s="173" t="s">
        <v>18</v>
      </c>
      <c r="C16" s="174" t="s">
        <v>7</v>
      </c>
      <c r="D16" s="168">
        <v>3</v>
      </c>
      <c r="E16" s="301">
        <v>48714</v>
      </c>
      <c r="F16" s="33"/>
      <c r="G16" s="33">
        <v>50000</v>
      </c>
      <c r="H16" s="33">
        <v>1</v>
      </c>
      <c r="I16" s="33">
        <v>1</v>
      </c>
      <c r="J16" s="32">
        <f t="shared" si="0"/>
        <v>196142</v>
      </c>
      <c r="K16" s="32">
        <f t="shared" si="1"/>
        <v>196142</v>
      </c>
      <c r="L16" s="300"/>
    </row>
    <row r="17" spans="1:12" s="6" customFormat="1" ht="18" customHeight="1" x14ac:dyDescent="0.25">
      <c r="A17" s="225"/>
      <c r="B17" s="174"/>
      <c r="C17" s="174" t="s">
        <v>17</v>
      </c>
      <c r="D17" s="175">
        <v>1</v>
      </c>
      <c r="E17" s="301">
        <v>48714</v>
      </c>
      <c r="F17" s="33"/>
      <c r="G17" s="33">
        <v>3000</v>
      </c>
      <c r="H17" s="33">
        <v>1</v>
      </c>
      <c r="I17" s="33">
        <v>1</v>
      </c>
      <c r="J17" s="32">
        <f t="shared" si="0"/>
        <v>51714</v>
      </c>
      <c r="K17" s="32">
        <f t="shared" si="1"/>
        <v>51714</v>
      </c>
      <c r="L17" s="222"/>
    </row>
    <row r="18" spans="1:12" s="6" customFormat="1" ht="18" customHeight="1" x14ac:dyDescent="0.25">
      <c r="A18" s="225"/>
      <c r="B18" s="174"/>
      <c r="C18" s="174" t="s">
        <v>35</v>
      </c>
      <c r="D18" s="175">
        <v>1</v>
      </c>
      <c r="E18" s="301">
        <v>48714</v>
      </c>
      <c r="F18" s="33"/>
      <c r="G18" s="33">
        <v>3000</v>
      </c>
      <c r="H18" s="33">
        <v>1</v>
      </c>
      <c r="I18" s="33">
        <v>1</v>
      </c>
      <c r="J18" s="32">
        <f t="shared" si="0"/>
        <v>51714</v>
      </c>
      <c r="K18" s="32">
        <f t="shared" si="1"/>
        <v>51714</v>
      </c>
      <c r="L18" s="222"/>
    </row>
    <row r="19" spans="1:12" s="6" customFormat="1" ht="31.5" x14ac:dyDescent="0.25">
      <c r="A19" s="221">
        <v>3</v>
      </c>
      <c r="B19" s="40" t="s">
        <v>15</v>
      </c>
      <c r="C19" s="36"/>
      <c r="D19" s="35"/>
      <c r="E19" s="34"/>
      <c r="F19" s="33"/>
      <c r="G19" s="33"/>
      <c r="H19" s="33"/>
      <c r="I19" s="33"/>
      <c r="J19" s="32"/>
      <c r="K19" s="32"/>
      <c r="L19" s="222"/>
    </row>
    <row r="20" spans="1:12" s="6" customFormat="1" ht="18" customHeight="1" x14ac:dyDescent="0.25">
      <c r="A20" s="226" t="s">
        <v>14</v>
      </c>
      <c r="B20" s="36" t="s">
        <v>13</v>
      </c>
      <c r="C20" s="36"/>
      <c r="D20" s="35"/>
      <c r="E20" s="34"/>
      <c r="F20" s="33"/>
      <c r="G20" s="33"/>
      <c r="H20" s="33"/>
      <c r="I20" s="33"/>
      <c r="J20" s="32"/>
      <c r="K20" s="32"/>
      <c r="L20" s="222"/>
    </row>
    <row r="21" spans="1:12" s="6" customFormat="1" ht="18" customHeight="1" x14ac:dyDescent="0.25">
      <c r="A21" s="226" t="s">
        <v>12</v>
      </c>
      <c r="B21" s="36" t="s">
        <v>11</v>
      </c>
      <c r="C21" s="36"/>
      <c r="D21" s="35"/>
      <c r="E21" s="34"/>
      <c r="F21" s="33"/>
      <c r="G21" s="33"/>
      <c r="H21" s="33"/>
      <c r="I21" s="33"/>
      <c r="J21" s="32"/>
      <c r="K21" s="32"/>
      <c r="L21" s="222"/>
    </row>
    <row r="22" spans="1:12" s="6" customFormat="1" ht="66.75" customHeight="1" x14ac:dyDescent="0.25">
      <c r="A22" s="225">
        <v>4</v>
      </c>
      <c r="B22" s="36" t="s">
        <v>10</v>
      </c>
      <c r="C22" s="36"/>
      <c r="D22" s="35"/>
      <c r="E22" s="34"/>
      <c r="F22" s="33"/>
      <c r="G22" s="33"/>
      <c r="H22" s="33"/>
      <c r="I22" s="33"/>
      <c r="J22" s="32"/>
      <c r="K22" s="32"/>
      <c r="L22" s="222"/>
    </row>
    <row r="23" spans="1:12" s="6" customFormat="1" ht="35.25" customHeight="1" x14ac:dyDescent="0.25">
      <c r="A23" s="225">
        <v>5</v>
      </c>
      <c r="B23" s="36" t="s">
        <v>9</v>
      </c>
      <c r="C23" s="36"/>
      <c r="D23" s="35"/>
      <c r="E23" s="34"/>
      <c r="F23" s="33"/>
      <c r="G23" s="33"/>
      <c r="H23" s="33"/>
      <c r="I23" s="33"/>
      <c r="J23" s="32"/>
      <c r="K23" s="32"/>
      <c r="L23" s="222"/>
    </row>
    <row r="24" spans="1:12" s="6" customFormat="1" ht="15.75" x14ac:dyDescent="0.25">
      <c r="A24" s="225">
        <v>6</v>
      </c>
      <c r="B24" s="40" t="s">
        <v>8</v>
      </c>
      <c r="C24" s="36" t="s">
        <v>7</v>
      </c>
      <c r="D24" s="168">
        <v>3</v>
      </c>
      <c r="E24" s="301">
        <v>48714</v>
      </c>
      <c r="F24" s="69"/>
      <c r="G24" s="69">
        <v>50000</v>
      </c>
      <c r="H24" s="33">
        <v>1</v>
      </c>
      <c r="I24" s="33">
        <v>1</v>
      </c>
      <c r="J24" s="32">
        <f>G24+F24+(D24*E24)</f>
        <v>196142</v>
      </c>
      <c r="K24" s="32">
        <f>J24*I24*H24</f>
        <v>196142</v>
      </c>
      <c r="L24" s="222"/>
    </row>
    <row r="25" spans="1:12" s="6" customFormat="1" ht="18" customHeight="1" x14ac:dyDescent="0.25">
      <c r="A25" s="215"/>
      <c r="B25" s="36"/>
      <c r="C25" s="36" t="s">
        <v>6</v>
      </c>
      <c r="D25" s="68">
        <v>1</v>
      </c>
      <c r="E25" s="301">
        <v>48714</v>
      </c>
      <c r="F25" s="69"/>
      <c r="G25" s="33">
        <v>3000</v>
      </c>
      <c r="H25" s="33">
        <v>1</v>
      </c>
      <c r="I25" s="33">
        <v>1</v>
      </c>
      <c r="J25" s="32">
        <f>G25+F25+(D25*E25)</f>
        <v>51714</v>
      </c>
      <c r="K25" s="32">
        <f>J25*I25*H25</f>
        <v>51714</v>
      </c>
      <c r="L25" s="222"/>
    </row>
    <row r="26" spans="1:12" s="6" customFormat="1" ht="18" customHeight="1" x14ac:dyDescent="0.25">
      <c r="A26" s="215"/>
      <c r="B26" s="36"/>
      <c r="C26" s="36" t="s">
        <v>35</v>
      </c>
      <c r="D26" s="175">
        <v>1</v>
      </c>
      <c r="E26" s="301">
        <v>48714</v>
      </c>
      <c r="F26" s="33"/>
      <c r="G26" s="33">
        <v>3000</v>
      </c>
      <c r="H26" s="33">
        <v>1</v>
      </c>
      <c r="I26" s="33">
        <v>1</v>
      </c>
      <c r="J26" s="32">
        <f t="shared" ref="J26" si="2">G26+F26+(D26*E26)</f>
        <v>51714</v>
      </c>
      <c r="K26" s="32">
        <f t="shared" ref="K26" si="3">J26*I26*H26</f>
        <v>51714</v>
      </c>
      <c r="L26" s="222"/>
    </row>
    <row r="27" spans="1:12" s="6" customFormat="1" ht="18" customHeight="1" x14ac:dyDescent="0.25">
      <c r="A27" s="227"/>
      <c r="B27" s="36"/>
      <c r="C27" s="36" t="s">
        <v>4</v>
      </c>
      <c r="D27" s="35"/>
      <c r="E27" s="34"/>
      <c r="F27" s="33"/>
      <c r="G27" s="33"/>
      <c r="H27" s="33"/>
      <c r="I27" s="33"/>
      <c r="J27" s="32"/>
      <c r="K27" s="32"/>
      <c r="L27" s="222"/>
    </row>
    <row r="28" spans="1:12" s="6" customFormat="1" ht="19.5" customHeight="1" x14ac:dyDescent="0.25">
      <c r="A28" s="226"/>
      <c r="B28" s="340" t="s">
        <v>3</v>
      </c>
      <c r="C28" s="340"/>
      <c r="D28" s="228"/>
      <c r="E28" s="230"/>
      <c r="F28" s="230"/>
      <c r="G28" s="230"/>
      <c r="H28" s="231"/>
      <c r="I28" s="230"/>
      <c r="J28" s="232">
        <f>SUM(J13:J27)</f>
        <v>650854</v>
      </c>
      <c r="K28" s="232">
        <f>SUM(K13:K27)</f>
        <v>650854</v>
      </c>
      <c r="L28" s="230"/>
    </row>
    <row r="29" spans="1:12" s="6" customFormat="1" ht="19.5" customHeight="1" x14ac:dyDescent="0.25">
      <c r="A29" s="304"/>
      <c r="B29" s="305"/>
      <c r="C29" s="305"/>
      <c r="D29" s="306"/>
      <c r="E29" s="307"/>
      <c r="F29" s="307"/>
      <c r="G29" s="307"/>
      <c r="H29" s="308"/>
      <c r="I29" s="307"/>
      <c r="J29" s="309"/>
      <c r="K29" s="309"/>
      <c r="L29" s="307"/>
    </row>
    <row r="30" spans="1:12" s="6" customFormat="1" ht="27.75" customHeight="1" x14ac:dyDescent="0.25">
      <c r="A30" s="19" t="s">
        <v>34</v>
      </c>
      <c r="B30" s="322" t="s">
        <v>135</v>
      </c>
      <c r="C30" s="322"/>
      <c r="D30" s="322"/>
      <c r="E30" s="322"/>
      <c r="F30" s="322"/>
      <c r="G30" s="322"/>
      <c r="H30" s="322"/>
      <c r="I30" s="322"/>
      <c r="J30" s="322"/>
      <c r="K30" s="322"/>
      <c r="L30" s="322"/>
    </row>
    <row r="31" spans="1:12" s="6" customFormat="1" ht="20.100000000000001" customHeight="1" x14ac:dyDescent="0.25">
      <c r="A31" s="10"/>
      <c r="B31" s="7"/>
      <c r="C31" s="7"/>
      <c r="D31" s="53"/>
      <c r="E31" s="52"/>
      <c r="F31" s="7"/>
      <c r="G31" s="7"/>
      <c r="H31" s="7"/>
      <c r="I31" s="7"/>
      <c r="J31" s="7"/>
      <c r="K31" s="7"/>
      <c r="L31" s="7"/>
    </row>
    <row r="32" spans="1:12" s="6" customFormat="1" ht="94.5" x14ac:dyDescent="0.25">
      <c r="A32" s="215" t="s">
        <v>32</v>
      </c>
      <c r="B32" s="215" t="s">
        <v>31</v>
      </c>
      <c r="C32" s="215" t="s">
        <v>30</v>
      </c>
      <c r="D32" s="216" t="s">
        <v>29</v>
      </c>
      <c r="E32" s="303" t="s">
        <v>28</v>
      </c>
      <c r="F32" s="218" t="s">
        <v>27</v>
      </c>
      <c r="G32" s="216" t="s">
        <v>26</v>
      </c>
      <c r="H32" s="216" t="s">
        <v>25</v>
      </c>
      <c r="I32" s="216" t="s">
        <v>24</v>
      </c>
      <c r="J32" s="216" t="s">
        <v>23</v>
      </c>
      <c r="K32" s="216" t="s">
        <v>22</v>
      </c>
      <c r="L32" s="216" t="s">
        <v>21</v>
      </c>
    </row>
    <row r="33" spans="1:12" s="6" customFormat="1" ht="18" customHeight="1" x14ac:dyDescent="0.25">
      <c r="A33" s="221">
        <v>1</v>
      </c>
      <c r="B33" s="40" t="s">
        <v>20</v>
      </c>
      <c r="C33" s="36"/>
      <c r="D33" s="45"/>
      <c r="E33" s="34"/>
      <c r="F33" s="33"/>
      <c r="G33" s="33"/>
      <c r="H33" s="33"/>
      <c r="I33" s="33"/>
      <c r="J33" s="32"/>
      <c r="K33" s="32"/>
      <c r="L33" s="222"/>
    </row>
    <row r="34" spans="1:12" s="6" customFormat="1" ht="36" customHeight="1" x14ac:dyDescent="0.25">
      <c r="A34" s="310" t="s">
        <v>108</v>
      </c>
      <c r="B34" s="171" t="s">
        <v>70</v>
      </c>
      <c r="C34" s="171" t="s">
        <v>19</v>
      </c>
      <c r="D34" s="172">
        <v>0.5</v>
      </c>
      <c r="E34" s="301">
        <v>48714</v>
      </c>
      <c r="F34" s="191">
        <v>0</v>
      </c>
      <c r="G34" s="191">
        <v>2000</v>
      </c>
      <c r="H34" s="189">
        <v>0</v>
      </c>
      <c r="I34" s="189">
        <v>0</v>
      </c>
      <c r="J34" s="190">
        <f>G34+F34+(D34*E34)</f>
        <v>26357</v>
      </c>
      <c r="K34" s="190">
        <f>J34*I34*H34</f>
        <v>0</v>
      </c>
      <c r="L34" s="311"/>
    </row>
    <row r="35" spans="1:12" s="6" customFormat="1" ht="36" customHeight="1" x14ac:dyDescent="0.25">
      <c r="A35" s="310" t="s">
        <v>109</v>
      </c>
      <c r="B35" s="171" t="s">
        <v>73</v>
      </c>
      <c r="C35" s="171" t="s">
        <v>68</v>
      </c>
      <c r="D35" s="172">
        <v>0.5</v>
      </c>
      <c r="E35" s="301">
        <v>48714</v>
      </c>
      <c r="F35" s="191">
        <v>0</v>
      </c>
      <c r="G35" s="191">
        <v>1000</v>
      </c>
      <c r="H35" s="189">
        <v>0</v>
      </c>
      <c r="I35" s="189">
        <v>0</v>
      </c>
      <c r="J35" s="190">
        <f t="shared" ref="J35:J38" si="4">G35+F35+(D35*E35)</f>
        <v>25357</v>
      </c>
      <c r="K35" s="190">
        <f t="shared" ref="K35:K38" si="5">J35*I35*H35</f>
        <v>0</v>
      </c>
      <c r="L35" s="311"/>
    </row>
    <row r="36" spans="1:12" s="6" customFormat="1" ht="18.75" customHeight="1" x14ac:dyDescent="0.25">
      <c r="A36" s="312">
        <v>2</v>
      </c>
      <c r="B36" s="173" t="s">
        <v>18</v>
      </c>
      <c r="C36" s="174" t="s">
        <v>7</v>
      </c>
      <c r="D36" s="175">
        <v>3</v>
      </c>
      <c r="E36" s="301">
        <v>48714</v>
      </c>
      <c r="F36" s="189"/>
      <c r="G36" s="189">
        <v>50000</v>
      </c>
      <c r="H36" s="189">
        <v>0</v>
      </c>
      <c r="I36" s="189">
        <v>0</v>
      </c>
      <c r="J36" s="190">
        <f t="shared" si="4"/>
        <v>196142</v>
      </c>
      <c r="K36" s="190">
        <f t="shared" si="5"/>
        <v>0</v>
      </c>
      <c r="L36" s="311"/>
    </row>
    <row r="37" spans="1:12" s="6" customFormat="1" ht="18" customHeight="1" x14ac:dyDescent="0.25">
      <c r="A37" s="314"/>
      <c r="B37" s="174"/>
      <c r="C37" s="174" t="s">
        <v>17</v>
      </c>
      <c r="D37" s="175">
        <v>1</v>
      </c>
      <c r="E37" s="301">
        <v>48714</v>
      </c>
      <c r="F37" s="189"/>
      <c r="G37" s="189">
        <v>3000</v>
      </c>
      <c r="H37" s="189">
        <v>0</v>
      </c>
      <c r="I37" s="189">
        <v>0</v>
      </c>
      <c r="J37" s="190">
        <f t="shared" si="4"/>
        <v>51714</v>
      </c>
      <c r="K37" s="190">
        <f t="shared" si="5"/>
        <v>0</v>
      </c>
      <c r="L37" s="311"/>
    </row>
    <row r="38" spans="1:12" s="6" customFormat="1" ht="18" customHeight="1" x14ac:dyDescent="0.25">
      <c r="A38" s="314"/>
      <c r="B38" s="174"/>
      <c r="C38" s="174" t="s">
        <v>35</v>
      </c>
      <c r="D38" s="175">
        <v>1</v>
      </c>
      <c r="E38" s="301">
        <v>48714</v>
      </c>
      <c r="F38" s="189"/>
      <c r="G38" s="189">
        <v>3000</v>
      </c>
      <c r="H38" s="189">
        <v>0</v>
      </c>
      <c r="I38" s="189">
        <v>0</v>
      </c>
      <c r="J38" s="190">
        <f t="shared" si="4"/>
        <v>51714</v>
      </c>
      <c r="K38" s="190">
        <f t="shared" si="5"/>
        <v>0</v>
      </c>
      <c r="L38" s="311"/>
    </row>
    <row r="39" spans="1:12" s="6" customFormat="1" ht="31.5" x14ac:dyDescent="0.25">
      <c r="A39" s="312">
        <v>3</v>
      </c>
      <c r="B39" s="173" t="s">
        <v>15</v>
      </c>
      <c r="C39" s="174"/>
      <c r="D39" s="175"/>
      <c r="E39" s="188"/>
      <c r="F39" s="189"/>
      <c r="G39" s="189"/>
      <c r="H39" s="189"/>
      <c r="I39" s="189"/>
      <c r="J39" s="190"/>
      <c r="K39" s="190"/>
      <c r="L39" s="311"/>
    </row>
    <row r="40" spans="1:12" s="6" customFormat="1" ht="18" customHeight="1" x14ac:dyDescent="0.25">
      <c r="A40" s="315" t="s">
        <v>14</v>
      </c>
      <c r="B40" s="174" t="s">
        <v>13</v>
      </c>
      <c r="C40" s="174"/>
      <c r="D40" s="175"/>
      <c r="E40" s="188"/>
      <c r="F40" s="189"/>
      <c r="G40" s="189"/>
      <c r="H40" s="189"/>
      <c r="I40" s="189"/>
      <c r="J40" s="190"/>
      <c r="K40" s="190"/>
      <c r="L40" s="311"/>
    </row>
    <row r="41" spans="1:12" s="6" customFormat="1" ht="18" customHeight="1" x14ac:dyDescent="0.25">
      <c r="A41" s="315" t="s">
        <v>12</v>
      </c>
      <c r="B41" s="174" t="s">
        <v>11</v>
      </c>
      <c r="C41" s="174"/>
      <c r="D41" s="175"/>
      <c r="E41" s="188"/>
      <c r="F41" s="189"/>
      <c r="G41" s="189"/>
      <c r="H41" s="189"/>
      <c r="I41" s="189"/>
      <c r="J41" s="190"/>
      <c r="K41" s="190"/>
      <c r="L41" s="311"/>
    </row>
    <row r="42" spans="1:12" s="6" customFormat="1" ht="68.25" customHeight="1" x14ac:dyDescent="0.25">
      <c r="A42" s="314">
        <v>4</v>
      </c>
      <c r="B42" s="174" t="s">
        <v>94</v>
      </c>
      <c r="C42" s="174"/>
      <c r="D42" s="175"/>
      <c r="E42" s="188"/>
      <c r="F42" s="189"/>
      <c r="G42" s="189"/>
      <c r="H42" s="189"/>
      <c r="I42" s="189"/>
      <c r="J42" s="190"/>
      <c r="K42" s="190"/>
      <c r="L42" s="311"/>
    </row>
    <row r="43" spans="1:12" s="6" customFormat="1" ht="42.75" customHeight="1" x14ac:dyDescent="0.25">
      <c r="A43" s="314">
        <v>5</v>
      </c>
      <c r="B43" s="174" t="s">
        <v>95</v>
      </c>
      <c r="C43" s="174"/>
      <c r="D43" s="175"/>
      <c r="E43" s="188"/>
      <c r="F43" s="189"/>
      <c r="G43" s="189"/>
      <c r="H43" s="189"/>
      <c r="I43" s="189"/>
      <c r="J43" s="190"/>
      <c r="K43" s="190"/>
      <c r="L43" s="311"/>
    </row>
    <row r="44" spans="1:12" s="6" customFormat="1" ht="15.75" x14ac:dyDescent="0.25">
      <c r="A44" s="314">
        <v>6</v>
      </c>
      <c r="B44" s="173" t="s">
        <v>8</v>
      </c>
      <c r="C44" s="174" t="s">
        <v>7</v>
      </c>
      <c r="D44" s="168">
        <v>3</v>
      </c>
      <c r="E44" s="301">
        <v>48714</v>
      </c>
      <c r="F44" s="191"/>
      <c r="G44" s="191">
        <v>0</v>
      </c>
      <c r="H44" s="189">
        <v>0</v>
      </c>
      <c r="I44" s="189">
        <v>0</v>
      </c>
      <c r="J44" s="190">
        <f>G44+F44+(D44*E44)</f>
        <v>146142</v>
      </c>
      <c r="K44" s="190">
        <f>J44*I44*H44</f>
        <v>0</v>
      </c>
      <c r="L44" s="311"/>
    </row>
    <row r="45" spans="1:12" s="6" customFormat="1" ht="18" customHeight="1" x14ac:dyDescent="0.25">
      <c r="A45" s="316"/>
      <c r="B45" s="174"/>
      <c r="C45" s="174" t="s">
        <v>6</v>
      </c>
      <c r="D45" s="172">
        <v>1</v>
      </c>
      <c r="E45" s="301">
        <v>48714</v>
      </c>
      <c r="F45" s="191"/>
      <c r="G45" s="191">
        <v>0</v>
      </c>
      <c r="H45" s="189">
        <v>0</v>
      </c>
      <c r="I45" s="189">
        <v>0</v>
      </c>
      <c r="J45" s="190">
        <f>G45+F45+(D45*E45)</f>
        <v>48714</v>
      </c>
      <c r="K45" s="190">
        <f>J45*I45*H45</f>
        <v>0</v>
      </c>
      <c r="L45" s="311"/>
    </row>
    <row r="46" spans="1:12" s="6" customFormat="1" ht="18" customHeight="1" x14ac:dyDescent="0.25">
      <c r="A46" s="316"/>
      <c r="B46" s="174"/>
      <c r="C46" s="174" t="s">
        <v>35</v>
      </c>
      <c r="D46" s="175">
        <v>1</v>
      </c>
      <c r="E46" s="301">
        <v>48714</v>
      </c>
      <c r="F46" s="189"/>
      <c r="G46" s="189">
        <v>0</v>
      </c>
      <c r="H46" s="189">
        <v>0</v>
      </c>
      <c r="I46" s="189">
        <v>0</v>
      </c>
      <c r="J46" s="190">
        <f t="shared" ref="J46" si="6">G46+F46+(D46*E46)</f>
        <v>48714</v>
      </c>
      <c r="K46" s="190">
        <f t="shared" ref="K46" si="7">J46*I46*H46</f>
        <v>0</v>
      </c>
      <c r="L46" s="311"/>
    </row>
    <row r="47" spans="1:12" s="6" customFormat="1" ht="18" customHeight="1" x14ac:dyDescent="0.25">
      <c r="A47" s="315"/>
      <c r="B47" s="174"/>
      <c r="C47" s="174" t="s">
        <v>4</v>
      </c>
      <c r="D47" s="175"/>
      <c r="E47" s="188"/>
      <c r="F47" s="189"/>
      <c r="G47" s="189"/>
      <c r="H47" s="189"/>
      <c r="I47" s="189"/>
      <c r="J47" s="190"/>
      <c r="K47" s="190"/>
      <c r="L47" s="311"/>
    </row>
    <row r="48" spans="1:12" s="6" customFormat="1" ht="19.5" customHeight="1" x14ac:dyDescent="0.25">
      <c r="A48" s="315"/>
      <c r="B48" s="352" t="s">
        <v>3</v>
      </c>
      <c r="C48" s="352"/>
      <c r="D48" s="317"/>
      <c r="E48" s="318"/>
      <c r="F48" s="318"/>
      <c r="G48" s="318"/>
      <c r="H48" s="319"/>
      <c r="I48" s="318"/>
      <c r="J48" s="320">
        <f>SUM(J33:J47)</f>
        <v>594854</v>
      </c>
      <c r="K48" s="320">
        <f>SUM(K33:K47)</f>
        <v>0</v>
      </c>
      <c r="L48" s="318"/>
    </row>
    <row r="49" spans="1:13" s="6" customFormat="1" ht="19.5" customHeight="1" x14ac:dyDescent="0.25">
      <c r="A49" s="24"/>
      <c r="B49" s="23"/>
      <c r="C49" s="23"/>
      <c r="D49" s="22"/>
      <c r="E49" s="20"/>
      <c r="F49" s="20"/>
      <c r="G49" s="20"/>
      <c r="H49" s="21"/>
      <c r="I49" s="20"/>
      <c r="J49" s="20"/>
      <c r="K49" s="20"/>
      <c r="L49" s="20"/>
    </row>
    <row r="50" spans="1:13" s="6" customFormat="1" ht="21" customHeight="1" x14ac:dyDescent="0.25">
      <c r="A50" s="19" t="s">
        <v>2</v>
      </c>
      <c r="B50" s="322" t="s">
        <v>1</v>
      </c>
      <c r="C50" s="322"/>
      <c r="D50" s="322"/>
      <c r="E50" s="322"/>
      <c r="F50" s="322"/>
      <c r="G50" s="322"/>
      <c r="H50" s="322"/>
      <c r="I50" s="322"/>
      <c r="J50" s="322"/>
      <c r="K50" s="322"/>
      <c r="L50" s="322"/>
    </row>
    <row r="51" spans="1:13" s="241" customFormat="1" ht="20.100000000000001" customHeight="1" x14ac:dyDescent="0.25">
      <c r="A51" s="239"/>
      <c r="B51" s="334" t="s">
        <v>122</v>
      </c>
      <c r="C51" s="334"/>
      <c r="D51" s="334"/>
      <c r="E51" s="334"/>
      <c r="F51" s="334"/>
      <c r="G51" s="334"/>
      <c r="H51" s="334"/>
      <c r="I51" s="334"/>
      <c r="J51" s="334"/>
      <c r="K51" s="334"/>
      <c r="L51" s="334"/>
      <c r="M51" s="334"/>
    </row>
    <row r="52" spans="1:13" s="241" customFormat="1" ht="20.100000000000001" customHeight="1" x14ac:dyDescent="0.25">
      <c r="A52" s="239"/>
      <c r="B52" s="335" t="s">
        <v>123</v>
      </c>
      <c r="C52" s="335"/>
      <c r="D52" s="335"/>
      <c r="E52" s="335"/>
      <c r="G52" s="302">
        <f>K28</f>
        <v>650854</v>
      </c>
      <c r="H52" s="236" t="s">
        <v>124</v>
      </c>
      <c r="I52" s="236"/>
      <c r="J52" s="237"/>
      <c r="K52" s="236"/>
      <c r="L52" s="236"/>
      <c r="M52" s="236"/>
    </row>
    <row r="53" spans="1:13" s="241" customFormat="1" ht="20.100000000000001" customHeight="1" x14ac:dyDescent="0.25">
      <c r="A53" s="239"/>
      <c r="B53" s="244" t="s">
        <v>125</v>
      </c>
      <c r="C53" s="244"/>
      <c r="D53" s="244"/>
      <c r="E53" s="245"/>
      <c r="F53" s="245"/>
      <c r="H53" s="336">
        <f>K48</f>
        <v>0</v>
      </c>
      <c r="I53" s="336"/>
      <c r="J53" s="236" t="s">
        <v>126</v>
      </c>
      <c r="K53" s="236"/>
      <c r="L53" s="236"/>
      <c r="M53" s="236"/>
    </row>
    <row r="54" spans="1:13" s="241" customFormat="1" ht="20.100000000000001" customHeight="1" x14ac:dyDescent="0.25">
      <c r="A54" s="239"/>
      <c r="B54" s="244" t="s">
        <v>127</v>
      </c>
      <c r="C54" s="244"/>
      <c r="D54" s="246"/>
      <c r="E54" s="247"/>
      <c r="F54" s="337">
        <f>G52-H53</f>
        <v>650854</v>
      </c>
      <c r="G54" s="337" t="s">
        <v>128</v>
      </c>
      <c r="H54" s="236" t="s">
        <v>129</v>
      </c>
      <c r="I54" s="238">
        <f>(G52-H53)/G52</f>
        <v>1</v>
      </c>
      <c r="J54" s="242"/>
      <c r="K54" s="242"/>
      <c r="L54" s="236"/>
      <c r="M54" s="238"/>
    </row>
    <row r="55" spans="1:13" s="178" customFormat="1" ht="15.75" x14ac:dyDescent="0.25">
      <c r="A55" s="55"/>
      <c r="B55" s="55"/>
      <c r="C55" s="55"/>
      <c r="D55" s="55"/>
      <c r="E55" s="55"/>
      <c r="F55" s="55"/>
      <c r="G55" s="55"/>
      <c r="H55" s="55"/>
      <c r="I55" s="55"/>
      <c r="J55" s="55"/>
      <c r="K55" s="55"/>
      <c r="L55" s="55"/>
    </row>
    <row r="56" spans="1:13" s="178" customFormat="1" ht="15.75" x14ac:dyDescent="0.25">
      <c r="A56" s="55"/>
      <c r="B56" s="55"/>
      <c r="C56" s="55"/>
      <c r="D56" s="55"/>
      <c r="E56" s="55"/>
      <c r="F56" s="55"/>
      <c r="G56" s="55"/>
      <c r="H56" s="55"/>
      <c r="I56" s="55"/>
      <c r="J56" s="55"/>
      <c r="K56" s="55"/>
      <c r="L56" s="55"/>
    </row>
    <row r="57" spans="1:13" s="178" customFormat="1" ht="15.75" x14ac:dyDescent="0.25">
      <c r="A57" s="55"/>
      <c r="B57" s="55"/>
      <c r="C57" s="55"/>
      <c r="D57" s="55"/>
      <c r="E57" s="55"/>
      <c r="F57" s="55"/>
      <c r="G57" s="55"/>
      <c r="H57" s="55"/>
      <c r="I57" s="55"/>
      <c r="J57" s="55"/>
      <c r="K57" s="55"/>
      <c r="L57" s="55"/>
    </row>
    <row r="58" spans="1:13" s="178" customFormat="1" ht="15.75" x14ac:dyDescent="0.25">
      <c r="A58" s="55"/>
      <c r="B58" s="55"/>
      <c r="C58" s="55"/>
      <c r="D58" s="55"/>
      <c r="E58" s="55"/>
      <c r="F58" s="55"/>
      <c r="G58" s="55"/>
      <c r="H58" s="55"/>
      <c r="I58" s="55"/>
      <c r="J58" s="55"/>
      <c r="K58" s="55"/>
      <c r="L58" s="55"/>
    </row>
    <row r="59" spans="1:13" s="178" customFormat="1" ht="15.75" x14ac:dyDescent="0.25">
      <c r="A59" s="55"/>
      <c r="B59" s="55"/>
      <c r="C59" s="55"/>
      <c r="D59" s="55"/>
      <c r="E59" s="55"/>
      <c r="F59" s="55"/>
      <c r="G59" s="55"/>
      <c r="H59" s="55"/>
      <c r="I59" s="55"/>
      <c r="J59" s="55"/>
      <c r="K59" s="55"/>
      <c r="L59" s="55"/>
    </row>
    <row r="60" spans="1:13" s="178" customFormat="1" ht="15.75" x14ac:dyDescent="0.25">
      <c r="A60" s="55"/>
      <c r="B60" s="55"/>
      <c r="C60" s="55"/>
      <c r="D60" s="55"/>
      <c r="E60" s="55"/>
      <c r="F60" s="55"/>
      <c r="G60" s="55"/>
      <c r="H60" s="55"/>
      <c r="I60" s="55"/>
      <c r="J60" s="55"/>
      <c r="K60" s="55"/>
      <c r="L60" s="55"/>
    </row>
    <row r="61" spans="1:13" s="178" customFormat="1" ht="15.75" x14ac:dyDescent="0.25">
      <c r="A61" s="55"/>
      <c r="B61" s="55"/>
      <c r="C61" s="55"/>
      <c r="D61" s="55"/>
      <c r="E61" s="55"/>
      <c r="F61" s="55"/>
      <c r="G61" s="55"/>
      <c r="H61" s="55"/>
      <c r="I61" s="55"/>
      <c r="J61" s="55"/>
      <c r="K61" s="55"/>
      <c r="L61" s="55"/>
    </row>
    <row r="62" spans="1:13" s="178" customFormat="1" ht="15.75" x14ac:dyDescent="0.25">
      <c r="A62" s="55"/>
      <c r="B62" s="55"/>
      <c r="C62" s="55"/>
      <c r="D62" s="55"/>
      <c r="E62" s="55"/>
      <c r="F62" s="55"/>
      <c r="G62" s="55"/>
      <c r="H62" s="55"/>
      <c r="I62" s="55"/>
      <c r="J62" s="55"/>
      <c r="K62" s="55"/>
      <c r="L62" s="55"/>
    </row>
    <row r="63" spans="1:13" s="178" customFormat="1" ht="15.75" x14ac:dyDescent="0.25">
      <c r="A63" s="55"/>
      <c r="B63" s="55"/>
      <c r="C63" s="55"/>
      <c r="D63" s="55"/>
      <c r="E63" s="55"/>
      <c r="F63" s="55"/>
      <c r="G63" s="55"/>
      <c r="H63" s="55"/>
      <c r="I63" s="55"/>
      <c r="J63" s="55"/>
      <c r="K63" s="55"/>
      <c r="L63" s="55"/>
    </row>
    <row r="64" spans="1:13" s="178" customFormat="1" ht="15.75" x14ac:dyDescent="0.25">
      <c r="A64" s="55"/>
      <c r="B64" s="55"/>
      <c r="C64" s="55"/>
      <c r="D64" s="55"/>
      <c r="E64" s="55"/>
      <c r="F64" s="55"/>
      <c r="G64" s="55"/>
      <c r="H64" s="55"/>
      <c r="I64" s="55"/>
      <c r="J64" s="55"/>
      <c r="K64" s="55"/>
      <c r="L64" s="55"/>
    </row>
    <row r="65" spans="1:12" s="178" customFormat="1" ht="15.75" x14ac:dyDescent="0.25">
      <c r="A65" s="55"/>
      <c r="B65" s="55"/>
      <c r="C65" s="55"/>
      <c r="D65" s="55"/>
      <c r="E65" s="55"/>
      <c r="F65" s="55"/>
      <c r="G65" s="55"/>
      <c r="H65" s="55"/>
      <c r="I65" s="55"/>
      <c r="J65" s="55"/>
      <c r="K65" s="55"/>
      <c r="L65" s="55"/>
    </row>
    <row r="66" spans="1:12" s="178" customFormat="1" ht="15.75" x14ac:dyDescent="0.25">
      <c r="A66" s="55"/>
      <c r="B66" s="55"/>
      <c r="C66" s="55"/>
      <c r="D66" s="55"/>
      <c r="E66" s="55"/>
      <c r="F66" s="55"/>
      <c r="G66" s="55"/>
      <c r="H66" s="55"/>
      <c r="I66" s="55"/>
      <c r="J66" s="55"/>
      <c r="K66" s="55"/>
      <c r="L66" s="55"/>
    </row>
    <row r="67" spans="1:12" s="178" customFormat="1" ht="15.75" x14ac:dyDescent="0.25">
      <c r="A67" s="55"/>
      <c r="B67" s="55"/>
      <c r="C67" s="55"/>
      <c r="D67" s="55"/>
      <c r="E67" s="55"/>
      <c r="F67" s="55"/>
      <c r="G67" s="55"/>
      <c r="H67" s="55"/>
      <c r="I67" s="55"/>
      <c r="J67" s="55"/>
      <c r="K67" s="55"/>
      <c r="L67" s="55"/>
    </row>
    <row r="68" spans="1:12" s="178" customFormat="1" ht="15.75" x14ac:dyDescent="0.25">
      <c r="A68" s="55"/>
      <c r="B68" s="55"/>
      <c r="C68" s="55"/>
      <c r="D68" s="55"/>
      <c r="E68" s="55"/>
      <c r="F68" s="55"/>
      <c r="G68" s="55"/>
      <c r="H68" s="55"/>
      <c r="I68" s="55"/>
      <c r="J68" s="55"/>
      <c r="K68" s="55"/>
      <c r="L68" s="55"/>
    </row>
    <row r="69" spans="1:12" s="178" customFormat="1" ht="15.75" x14ac:dyDescent="0.25">
      <c r="A69" s="55"/>
      <c r="B69" s="55"/>
      <c r="C69" s="55"/>
      <c r="D69" s="55"/>
      <c r="E69" s="55"/>
      <c r="F69" s="55"/>
      <c r="G69" s="55"/>
      <c r="H69" s="55"/>
      <c r="I69" s="55"/>
      <c r="J69" s="55"/>
      <c r="K69" s="55"/>
      <c r="L69" s="55"/>
    </row>
    <row r="70" spans="1:12" s="178" customFormat="1" ht="15.75" x14ac:dyDescent="0.25">
      <c r="A70" s="55"/>
      <c r="B70" s="55"/>
      <c r="C70" s="55"/>
      <c r="D70" s="55"/>
      <c r="E70" s="55"/>
      <c r="F70" s="55"/>
      <c r="G70" s="55"/>
      <c r="H70" s="55"/>
      <c r="I70" s="55"/>
      <c r="J70" s="55"/>
      <c r="K70" s="55"/>
      <c r="L70" s="55"/>
    </row>
    <row r="71" spans="1:12" s="178" customFormat="1" ht="15.75" x14ac:dyDescent="0.25">
      <c r="A71" s="55"/>
      <c r="B71" s="55"/>
      <c r="C71" s="55"/>
      <c r="D71" s="55"/>
      <c r="E71" s="55"/>
      <c r="F71" s="55"/>
      <c r="G71" s="55"/>
      <c r="H71" s="55"/>
      <c r="I71" s="55"/>
      <c r="J71" s="55"/>
      <c r="K71" s="179"/>
      <c r="L71" s="179"/>
    </row>
    <row r="72" spans="1:12" s="178" customFormat="1" ht="15.75" x14ac:dyDescent="0.25">
      <c r="A72" s="55"/>
      <c r="B72" s="55"/>
      <c r="C72" s="55"/>
      <c r="D72" s="55"/>
      <c r="E72" s="55"/>
      <c r="F72" s="55"/>
      <c r="G72" s="55"/>
      <c r="H72" s="55"/>
      <c r="I72" s="55"/>
      <c r="J72" s="55"/>
      <c r="K72" s="179"/>
      <c r="L72" s="179"/>
    </row>
    <row r="73" spans="1:12" s="178" customFormat="1" ht="15.75" x14ac:dyDescent="0.25">
      <c r="A73" s="55"/>
      <c r="B73" s="55"/>
      <c r="C73" s="55"/>
      <c r="D73" s="55"/>
      <c r="E73" s="55"/>
      <c r="F73" s="55"/>
      <c r="G73" s="55"/>
      <c r="H73" s="55"/>
      <c r="I73" s="55"/>
      <c r="J73" s="55"/>
      <c r="K73" s="179"/>
      <c r="L73" s="179"/>
    </row>
    <row r="74" spans="1:12" s="178" customFormat="1" ht="15.75" x14ac:dyDescent="0.25">
      <c r="A74" s="55"/>
      <c r="B74" s="55"/>
      <c r="C74" s="55"/>
      <c r="D74" s="55"/>
      <c r="E74" s="55"/>
      <c r="F74" s="55"/>
      <c r="G74" s="55"/>
      <c r="H74" s="55"/>
      <c r="I74" s="55"/>
      <c r="J74" s="55"/>
      <c r="K74" s="179"/>
      <c r="L74" s="179"/>
    </row>
    <row r="75" spans="1:12" s="178" customFormat="1" ht="15.75" x14ac:dyDescent="0.25">
      <c r="A75" s="55"/>
      <c r="B75" s="55"/>
      <c r="C75" s="55"/>
      <c r="D75" s="55"/>
      <c r="E75" s="55"/>
      <c r="F75" s="55"/>
      <c r="G75" s="55"/>
      <c r="H75" s="55"/>
      <c r="I75" s="55"/>
      <c r="J75" s="55"/>
      <c r="K75" s="179"/>
      <c r="L75" s="179"/>
    </row>
    <row r="76" spans="1:12" s="178" customFormat="1" ht="15.75" x14ac:dyDescent="0.25">
      <c r="A76" s="55"/>
      <c r="B76" s="55"/>
      <c r="C76" s="55"/>
      <c r="D76" s="55"/>
      <c r="E76" s="55"/>
      <c r="F76" s="55"/>
      <c r="G76" s="55"/>
      <c r="H76" s="55"/>
      <c r="I76" s="55"/>
      <c r="J76" s="55"/>
      <c r="K76" s="179"/>
      <c r="L76" s="179"/>
    </row>
    <row r="77" spans="1:12" s="178" customFormat="1" ht="15.75" x14ac:dyDescent="0.25">
      <c r="A77" s="55"/>
      <c r="B77" s="55"/>
      <c r="C77" s="55"/>
      <c r="D77" s="55"/>
      <c r="E77" s="55"/>
      <c r="F77" s="55"/>
      <c r="G77" s="55"/>
      <c r="H77" s="55"/>
      <c r="I77" s="55"/>
      <c r="J77" s="55"/>
      <c r="K77" s="179"/>
      <c r="L77" s="179"/>
    </row>
    <row r="78" spans="1:12" s="178" customFormat="1" ht="15.75" x14ac:dyDescent="0.25">
      <c r="A78" s="55"/>
      <c r="B78" s="55"/>
      <c r="C78" s="55"/>
      <c r="D78" s="55"/>
      <c r="E78" s="55"/>
      <c r="F78" s="55"/>
      <c r="G78" s="55"/>
      <c r="H78" s="55"/>
      <c r="I78" s="55"/>
      <c r="J78" s="55"/>
      <c r="K78" s="179"/>
      <c r="L78" s="179"/>
    </row>
    <row r="79" spans="1:12" s="178" customFormat="1" ht="15.75" x14ac:dyDescent="0.25">
      <c r="A79" s="55"/>
      <c r="B79" s="55"/>
      <c r="C79" s="55"/>
      <c r="D79" s="55"/>
      <c r="E79" s="55"/>
      <c r="F79" s="55"/>
      <c r="G79" s="55"/>
      <c r="H79" s="55"/>
      <c r="I79" s="55"/>
      <c r="J79" s="55"/>
      <c r="K79" s="179"/>
      <c r="L79" s="179"/>
    </row>
    <row r="80" spans="1:12" s="178" customFormat="1" ht="15.75" x14ac:dyDescent="0.25">
      <c r="A80" s="55"/>
      <c r="B80" s="55"/>
      <c r="C80" s="55"/>
      <c r="D80" s="55"/>
      <c r="E80" s="55"/>
      <c r="F80" s="55"/>
      <c r="G80" s="55"/>
      <c r="H80" s="55"/>
      <c r="I80" s="55"/>
      <c r="J80" s="55"/>
      <c r="K80" s="180"/>
      <c r="L80" s="180"/>
    </row>
    <row r="81" spans="1:12" s="178" customFormat="1" ht="15.75" x14ac:dyDescent="0.25">
      <c r="A81" s="55"/>
      <c r="B81" s="55"/>
      <c r="C81" s="55"/>
      <c r="D81" s="55"/>
      <c r="E81" s="55"/>
      <c r="F81" s="55"/>
      <c r="G81" s="55"/>
      <c r="H81" s="55"/>
      <c r="I81" s="55"/>
      <c r="J81" s="55"/>
      <c r="K81" s="181">
        <f>$K$28</f>
        <v>650854</v>
      </c>
      <c r="L81" s="180"/>
    </row>
    <row r="82" spans="1:12" s="178" customFormat="1" ht="15.75" x14ac:dyDescent="0.25">
      <c r="A82" s="55"/>
      <c r="B82" s="55"/>
      <c r="C82" s="55"/>
      <c r="D82" s="55"/>
      <c r="E82" s="55"/>
      <c r="F82" s="55"/>
      <c r="G82" s="55"/>
      <c r="H82" s="55"/>
      <c r="I82" s="55"/>
      <c r="J82" s="55"/>
      <c r="K82" s="181">
        <f>$K$48</f>
        <v>0</v>
      </c>
      <c r="L82" s="182"/>
    </row>
    <row r="83" spans="1:12" s="178" customFormat="1" ht="15.75" x14ac:dyDescent="0.25">
      <c r="A83" s="55"/>
      <c r="B83" s="55"/>
      <c r="C83" s="55"/>
      <c r="D83" s="55"/>
      <c r="E83" s="55"/>
      <c r="F83" s="55"/>
      <c r="G83" s="55"/>
      <c r="H83" s="55"/>
      <c r="I83" s="55"/>
      <c r="J83" s="55"/>
      <c r="K83" s="181">
        <f>K81-K82</f>
        <v>650854</v>
      </c>
      <c r="L83" s="182">
        <f>K83/K81*100%</f>
        <v>1</v>
      </c>
    </row>
    <row r="84" spans="1:12" s="178" customFormat="1" ht="15.75" x14ac:dyDescent="0.25">
      <c r="A84" s="55"/>
      <c r="B84" s="55"/>
      <c r="C84" s="55"/>
      <c r="D84" s="55"/>
      <c r="E84" s="55"/>
      <c r="F84" s="55"/>
      <c r="G84" s="55"/>
      <c r="H84" s="55"/>
      <c r="I84" s="55"/>
      <c r="J84" s="55"/>
      <c r="K84" s="180"/>
      <c r="L84" s="182">
        <f>K82/K81*100%</f>
        <v>0</v>
      </c>
    </row>
    <row r="85" spans="1:12" s="178" customFormat="1" ht="15.75" x14ac:dyDescent="0.25">
      <c r="A85" s="55"/>
      <c r="B85" s="55"/>
      <c r="C85" s="55"/>
      <c r="D85" s="55"/>
      <c r="E85" s="55"/>
      <c r="F85" s="55"/>
      <c r="G85" s="55"/>
      <c r="H85" s="55"/>
      <c r="I85" s="55"/>
      <c r="J85" s="55"/>
      <c r="K85" s="180"/>
      <c r="L85" s="182"/>
    </row>
    <row r="86" spans="1:12" s="178" customFormat="1" ht="15.75" x14ac:dyDescent="0.25">
      <c r="A86" s="55"/>
      <c r="B86" s="55"/>
      <c r="C86" s="55"/>
      <c r="D86" s="55"/>
      <c r="E86" s="55"/>
      <c r="F86" s="55"/>
      <c r="G86" s="55"/>
      <c r="H86" s="55"/>
      <c r="I86" s="55"/>
      <c r="J86" s="55"/>
      <c r="K86" s="180"/>
      <c r="L86" s="182"/>
    </row>
    <row r="87" spans="1:12" s="178" customFormat="1" ht="15.75" x14ac:dyDescent="0.25">
      <c r="A87" s="55"/>
      <c r="B87" s="55"/>
      <c r="C87" s="55"/>
      <c r="D87" s="55"/>
      <c r="E87" s="55"/>
      <c r="F87" s="55"/>
      <c r="G87" s="55"/>
      <c r="H87" s="55"/>
      <c r="I87" s="55"/>
      <c r="J87" s="55"/>
      <c r="K87" s="180"/>
      <c r="L87" s="182"/>
    </row>
    <row r="88" spans="1:12" s="178" customFormat="1" ht="15.75" x14ac:dyDescent="0.25">
      <c r="A88" s="55"/>
      <c r="B88" s="55"/>
      <c r="C88" s="55"/>
      <c r="D88" s="55"/>
      <c r="E88" s="55"/>
      <c r="F88" s="55"/>
      <c r="G88" s="55"/>
      <c r="H88" s="55"/>
      <c r="I88" s="55"/>
      <c r="J88" s="55"/>
      <c r="K88" s="180"/>
      <c r="L88" s="182"/>
    </row>
    <row r="89" spans="1:12" s="178" customFormat="1" ht="15.75" x14ac:dyDescent="0.25">
      <c r="A89" s="55"/>
      <c r="B89" s="55"/>
      <c r="C89" s="55"/>
      <c r="D89" s="55"/>
      <c r="E89" s="55"/>
      <c r="F89" s="55"/>
      <c r="G89" s="55"/>
      <c r="H89" s="55"/>
      <c r="I89" s="55"/>
      <c r="J89" s="55"/>
      <c r="K89" s="180"/>
      <c r="L89" s="182"/>
    </row>
    <row r="90" spans="1:12" s="178" customFormat="1" ht="15.75" x14ac:dyDescent="0.25">
      <c r="A90" s="55"/>
      <c r="B90" s="183" t="s">
        <v>0</v>
      </c>
      <c r="C90" s="55"/>
      <c r="D90" s="55"/>
      <c r="E90" s="55"/>
      <c r="F90" s="55"/>
      <c r="G90" s="55"/>
      <c r="H90" s="55"/>
      <c r="I90" s="55"/>
      <c r="J90" s="55"/>
      <c r="K90" s="7"/>
      <c r="L90" s="7"/>
    </row>
    <row r="91" spans="1:12" s="6" customFormat="1" ht="20.100000000000001" customHeight="1" x14ac:dyDescent="0.25">
      <c r="A91" s="10"/>
      <c r="B91" s="9"/>
      <c r="C91" s="8"/>
      <c r="D91" s="8"/>
      <c r="E91" s="8"/>
      <c r="F91" s="8"/>
      <c r="G91" s="7"/>
      <c r="H91" s="7"/>
      <c r="I91" s="7"/>
      <c r="J91" s="7"/>
      <c r="K91" s="7"/>
      <c r="L91" s="7"/>
    </row>
  </sheetData>
  <sheetProtection selectLockedCells="1" selectUnlockedCells="1"/>
  <mergeCells count="17">
    <mergeCell ref="B51:M51"/>
    <mergeCell ref="B52:E52"/>
    <mergeCell ref="H53:I53"/>
    <mergeCell ref="F54:G54"/>
    <mergeCell ref="B50:L50"/>
    <mergeCell ref="B1:K1"/>
    <mergeCell ref="B2:K2"/>
    <mergeCell ref="B3:K3"/>
    <mergeCell ref="I5:K6"/>
    <mergeCell ref="B8:K8"/>
    <mergeCell ref="B5:C5"/>
    <mergeCell ref="B6:C6"/>
    <mergeCell ref="B9:K9"/>
    <mergeCell ref="B10:K10"/>
    <mergeCell ref="B28:C28"/>
    <mergeCell ref="B30:L30"/>
    <mergeCell ref="B48:C48"/>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94"/>
  <sheetViews>
    <sheetView topLeftCell="A4" zoomScale="86" zoomScaleNormal="100" zoomScaleSheetLayoutView="90" workbookViewId="0">
      <selection activeCell="AB25" sqref="AB25"/>
    </sheetView>
  </sheetViews>
  <sheetFormatPr defaultColWidth="9.140625" defaultRowHeight="20.100000000000001" customHeight="1" x14ac:dyDescent="0.25"/>
  <cols>
    <col min="1" max="1" width="6.85546875" style="5" customWidth="1"/>
    <col min="2" max="2" width="24" style="2" customWidth="1"/>
    <col min="3" max="3" width="20.28515625" style="2" customWidth="1"/>
    <col min="4" max="4" width="7.42578125" style="4" customWidth="1"/>
    <col min="5" max="5" width="8.140625" style="3" customWidth="1"/>
    <col min="6" max="6" width="9" style="2" customWidth="1"/>
    <col min="7" max="7" width="10.42578125" style="2" customWidth="1"/>
    <col min="8" max="8" width="7.42578125" style="2" customWidth="1"/>
    <col min="9" max="9" width="9.85546875" style="2" customWidth="1"/>
    <col min="10" max="10" width="11.28515625" style="2" customWidth="1"/>
    <col min="11" max="11" width="15.42578125" style="2" customWidth="1"/>
    <col min="12" max="12" width="14.140625" style="2" customWidth="1"/>
    <col min="13" max="16384" width="9.140625" style="1"/>
  </cols>
  <sheetData>
    <row r="1" spans="1:12" ht="20.100000000000001" customHeight="1" x14ac:dyDescent="0.25">
      <c r="B1" s="349"/>
      <c r="C1" s="349"/>
      <c r="D1" s="349"/>
      <c r="E1" s="349"/>
      <c r="F1" s="349"/>
      <c r="G1" s="349"/>
      <c r="H1" s="349"/>
      <c r="I1" s="349"/>
      <c r="J1" s="349"/>
      <c r="K1" s="349"/>
    </row>
    <row r="2" spans="1:12" ht="20.100000000000001" customHeight="1" x14ac:dyDescent="0.25">
      <c r="B2" s="331" t="s">
        <v>42</v>
      </c>
      <c r="C2" s="331"/>
      <c r="D2" s="331"/>
      <c r="E2" s="331"/>
      <c r="F2" s="331"/>
      <c r="G2" s="331"/>
      <c r="H2" s="331"/>
      <c r="I2" s="331"/>
      <c r="J2" s="331"/>
      <c r="K2" s="331"/>
    </row>
    <row r="3" spans="1:12" ht="20.100000000000001" customHeight="1" x14ac:dyDescent="0.25">
      <c r="B3" s="350" t="s">
        <v>41</v>
      </c>
      <c r="C3" s="350"/>
      <c r="D3" s="350"/>
      <c r="E3" s="350"/>
      <c r="F3" s="350"/>
      <c r="G3" s="350"/>
      <c r="H3" s="350"/>
      <c r="I3" s="350"/>
      <c r="J3" s="350"/>
      <c r="K3" s="350"/>
    </row>
    <row r="4" spans="1:12" ht="13.5" customHeight="1" x14ac:dyDescent="0.25">
      <c r="B4" s="176"/>
    </row>
    <row r="5" spans="1:12" ht="17.25" x14ac:dyDescent="0.25">
      <c r="B5" s="332" t="s">
        <v>110</v>
      </c>
      <c r="C5" s="332"/>
      <c r="I5" s="351" t="s">
        <v>39</v>
      </c>
      <c r="J5" s="351"/>
      <c r="K5" s="351"/>
      <c r="L5" s="177"/>
    </row>
    <row r="6" spans="1:12" ht="17.25" x14ac:dyDescent="0.25">
      <c r="B6" s="333" t="s">
        <v>79</v>
      </c>
      <c r="C6" s="333"/>
      <c r="I6" s="351"/>
      <c r="J6" s="351"/>
      <c r="K6" s="351"/>
      <c r="L6" s="177"/>
    </row>
    <row r="7" spans="1:12" ht="17.25" x14ac:dyDescent="0.25">
      <c r="B7" s="298"/>
      <c r="C7" s="298"/>
      <c r="I7" s="213"/>
      <c r="J7" s="213"/>
      <c r="K7" s="213"/>
      <c r="L7" s="177"/>
    </row>
    <row r="8" spans="1:12" ht="16.5" customHeight="1" x14ac:dyDescent="0.25">
      <c r="B8" s="331" t="s">
        <v>38</v>
      </c>
      <c r="C8" s="331"/>
      <c r="D8" s="331"/>
      <c r="E8" s="331"/>
      <c r="F8" s="331"/>
      <c r="G8" s="331"/>
      <c r="H8" s="331"/>
      <c r="I8" s="331"/>
      <c r="J8" s="331"/>
      <c r="K8" s="331"/>
    </row>
    <row r="9" spans="1:12" s="6" customFormat="1" ht="43.5" customHeight="1" x14ac:dyDescent="0.25">
      <c r="A9" s="19"/>
      <c r="B9" s="348" t="s">
        <v>119</v>
      </c>
      <c r="C9" s="348"/>
      <c r="D9" s="348"/>
      <c r="E9" s="348"/>
      <c r="F9" s="348"/>
      <c r="G9" s="348"/>
      <c r="H9" s="348"/>
      <c r="I9" s="348"/>
      <c r="J9" s="348"/>
      <c r="K9" s="348"/>
      <c r="L9" s="55"/>
    </row>
    <row r="10" spans="1:12" s="6" customFormat="1" ht="20.100000000000001" customHeight="1" x14ac:dyDescent="0.25">
      <c r="A10" s="19" t="s">
        <v>37</v>
      </c>
      <c r="B10" s="322" t="s">
        <v>130</v>
      </c>
      <c r="C10" s="322"/>
      <c r="D10" s="322"/>
      <c r="E10" s="322"/>
      <c r="F10" s="322"/>
      <c r="G10" s="322"/>
      <c r="H10" s="322"/>
      <c r="I10" s="322"/>
      <c r="J10" s="322"/>
      <c r="K10" s="322"/>
      <c r="L10" s="55"/>
    </row>
    <row r="11" spans="1:12" s="6" customFormat="1" ht="12" customHeight="1" x14ac:dyDescent="0.25">
      <c r="A11" s="19"/>
      <c r="B11" s="74"/>
      <c r="C11" s="74"/>
      <c r="D11" s="74"/>
      <c r="E11" s="74"/>
      <c r="F11" s="74"/>
      <c r="G11" s="74"/>
      <c r="H11" s="74"/>
      <c r="I11" s="74"/>
      <c r="J11" s="74"/>
      <c r="K11" s="74"/>
      <c r="L11" s="55"/>
    </row>
    <row r="12" spans="1:12" s="6" customFormat="1" ht="94.5" x14ac:dyDescent="0.25">
      <c r="A12" s="215" t="s">
        <v>32</v>
      </c>
      <c r="B12" s="215" t="s">
        <v>31</v>
      </c>
      <c r="C12" s="215" t="s">
        <v>30</v>
      </c>
      <c r="D12" s="216" t="s">
        <v>29</v>
      </c>
      <c r="E12" s="303" t="s">
        <v>28</v>
      </c>
      <c r="F12" s="218" t="s">
        <v>27</v>
      </c>
      <c r="G12" s="216" t="s">
        <v>26</v>
      </c>
      <c r="H12" s="216" t="s">
        <v>25</v>
      </c>
      <c r="I12" s="216" t="s">
        <v>24</v>
      </c>
      <c r="J12" s="220" t="s">
        <v>23</v>
      </c>
      <c r="K12" s="220" t="s">
        <v>22</v>
      </c>
      <c r="L12" s="216" t="s">
        <v>21</v>
      </c>
    </row>
    <row r="13" spans="1:12" s="6" customFormat="1" ht="18" customHeight="1" x14ac:dyDescent="0.25">
      <c r="A13" s="221">
        <v>1</v>
      </c>
      <c r="B13" s="40" t="s">
        <v>20</v>
      </c>
      <c r="C13" s="36"/>
      <c r="D13" s="45"/>
      <c r="E13" s="34"/>
      <c r="F13" s="33"/>
      <c r="G13" s="33"/>
      <c r="H13" s="33"/>
      <c r="I13" s="33"/>
      <c r="J13" s="32"/>
      <c r="K13" s="32"/>
      <c r="L13" s="222"/>
    </row>
    <row r="14" spans="1:12" s="6" customFormat="1" ht="36.75" customHeight="1" x14ac:dyDescent="0.25">
      <c r="A14" s="223" t="s">
        <v>108</v>
      </c>
      <c r="B14" s="171" t="s">
        <v>58</v>
      </c>
      <c r="C14" s="171" t="s">
        <v>19</v>
      </c>
      <c r="D14" s="172">
        <v>0.5</v>
      </c>
      <c r="E14" s="301">
        <v>48714</v>
      </c>
      <c r="F14" s="69">
        <v>0</v>
      </c>
      <c r="G14" s="69">
        <v>2000</v>
      </c>
      <c r="H14" s="33">
        <v>1</v>
      </c>
      <c r="I14" s="33">
        <v>2</v>
      </c>
      <c r="J14" s="32">
        <f>G14+F14+(D14*E14)</f>
        <v>26357</v>
      </c>
      <c r="K14" s="32">
        <f>J14*I14*H14</f>
        <v>52714</v>
      </c>
      <c r="L14" s="222"/>
    </row>
    <row r="15" spans="1:12" s="6" customFormat="1" ht="36.75" customHeight="1" x14ac:dyDescent="0.25">
      <c r="A15" s="223" t="s">
        <v>109</v>
      </c>
      <c r="B15" s="171" t="s">
        <v>60</v>
      </c>
      <c r="C15" s="171" t="s">
        <v>72</v>
      </c>
      <c r="D15" s="172">
        <v>1</v>
      </c>
      <c r="E15" s="301">
        <v>48714</v>
      </c>
      <c r="F15" s="69"/>
      <c r="G15" s="69">
        <v>1000</v>
      </c>
      <c r="H15" s="33">
        <v>1</v>
      </c>
      <c r="I15" s="33">
        <v>2</v>
      </c>
      <c r="J15" s="32">
        <f t="shared" ref="J15:J16" si="0">G15+F15+(D15*E15)</f>
        <v>49714</v>
      </c>
      <c r="K15" s="32">
        <f t="shared" ref="K15:K16" si="1">J15*I15*H15</f>
        <v>99428</v>
      </c>
      <c r="L15" s="222"/>
    </row>
    <row r="16" spans="1:12" s="6" customFormat="1" ht="36.75" customHeight="1" x14ac:dyDescent="0.25">
      <c r="A16" s="223" t="s">
        <v>111</v>
      </c>
      <c r="B16" s="171" t="s">
        <v>61</v>
      </c>
      <c r="C16" s="171" t="s">
        <v>72</v>
      </c>
      <c r="D16" s="172">
        <v>1</v>
      </c>
      <c r="E16" s="301">
        <v>48714</v>
      </c>
      <c r="F16" s="69"/>
      <c r="G16" s="69">
        <v>1000</v>
      </c>
      <c r="H16" s="33">
        <v>1</v>
      </c>
      <c r="I16" s="33">
        <v>2</v>
      </c>
      <c r="J16" s="32">
        <f t="shared" si="0"/>
        <v>49714</v>
      </c>
      <c r="K16" s="32">
        <f t="shared" si="1"/>
        <v>99428</v>
      </c>
      <c r="L16" s="222"/>
    </row>
    <row r="17" spans="1:12" s="6" customFormat="1" ht="36" customHeight="1" x14ac:dyDescent="0.25">
      <c r="A17" s="223" t="s">
        <v>118</v>
      </c>
      <c r="B17" s="171" t="s">
        <v>107</v>
      </c>
      <c r="C17" s="171" t="s">
        <v>72</v>
      </c>
      <c r="D17" s="172">
        <v>2</v>
      </c>
      <c r="E17" s="301">
        <v>48714</v>
      </c>
      <c r="F17" s="69">
        <v>0</v>
      </c>
      <c r="G17" s="69">
        <v>1000</v>
      </c>
      <c r="H17" s="33">
        <v>1</v>
      </c>
      <c r="I17" s="33">
        <v>2</v>
      </c>
      <c r="J17" s="32">
        <f t="shared" ref="J17:J20" si="2">G17+F17+(D17*E17)</f>
        <v>98428</v>
      </c>
      <c r="K17" s="32">
        <f t="shared" ref="K17:K20" si="3">J17*I17*H17</f>
        <v>196856</v>
      </c>
      <c r="L17" s="222"/>
    </row>
    <row r="18" spans="1:12" s="6" customFormat="1" ht="21" customHeight="1" x14ac:dyDescent="0.25">
      <c r="A18" s="221">
        <v>2</v>
      </c>
      <c r="B18" s="173" t="s">
        <v>18</v>
      </c>
      <c r="C18" s="174" t="s">
        <v>7</v>
      </c>
      <c r="D18" s="205">
        <v>6</v>
      </c>
      <c r="E18" s="301">
        <v>48714</v>
      </c>
      <c r="F18" s="33"/>
      <c r="G18" s="33">
        <v>50000</v>
      </c>
      <c r="H18" s="33">
        <v>1</v>
      </c>
      <c r="I18" s="33">
        <v>1</v>
      </c>
      <c r="J18" s="32">
        <f t="shared" si="2"/>
        <v>342284</v>
      </c>
      <c r="K18" s="32">
        <f t="shared" si="3"/>
        <v>342284</v>
      </c>
      <c r="L18" s="300"/>
    </row>
    <row r="19" spans="1:12" s="6" customFormat="1" ht="18" customHeight="1" x14ac:dyDescent="0.25">
      <c r="A19" s="225"/>
      <c r="B19" s="174"/>
      <c r="C19" s="174" t="s">
        <v>17</v>
      </c>
      <c r="D19" s="175">
        <v>1.5</v>
      </c>
      <c r="E19" s="301">
        <v>48714</v>
      </c>
      <c r="F19" s="33"/>
      <c r="G19" s="33">
        <v>15000</v>
      </c>
      <c r="H19" s="33">
        <v>1</v>
      </c>
      <c r="I19" s="33">
        <v>1</v>
      </c>
      <c r="J19" s="32">
        <f t="shared" si="2"/>
        <v>88071</v>
      </c>
      <c r="K19" s="32">
        <f t="shared" si="3"/>
        <v>88071</v>
      </c>
      <c r="L19" s="222"/>
    </row>
    <row r="20" spans="1:12" s="6" customFormat="1" ht="18" customHeight="1" x14ac:dyDescent="0.25">
      <c r="A20" s="225"/>
      <c r="B20" s="174"/>
      <c r="C20" s="174" t="s">
        <v>35</v>
      </c>
      <c r="D20" s="175">
        <v>1</v>
      </c>
      <c r="E20" s="301">
        <v>48714</v>
      </c>
      <c r="F20" s="33"/>
      <c r="G20" s="33">
        <v>3000</v>
      </c>
      <c r="H20" s="33">
        <v>1</v>
      </c>
      <c r="I20" s="33">
        <v>0</v>
      </c>
      <c r="J20" s="32">
        <f t="shared" si="2"/>
        <v>51714</v>
      </c>
      <c r="K20" s="32">
        <f t="shared" si="3"/>
        <v>0</v>
      </c>
      <c r="L20" s="222"/>
    </row>
    <row r="21" spans="1:12" s="6" customFormat="1" ht="31.5" x14ac:dyDescent="0.25">
      <c r="A21" s="221">
        <v>3</v>
      </c>
      <c r="B21" s="40" t="s">
        <v>15</v>
      </c>
      <c r="C21" s="36"/>
      <c r="D21" s="35"/>
      <c r="E21" s="34"/>
      <c r="F21" s="33"/>
      <c r="G21" s="33"/>
      <c r="H21" s="33"/>
      <c r="I21" s="33"/>
      <c r="J21" s="32"/>
      <c r="K21" s="32"/>
      <c r="L21" s="222"/>
    </row>
    <row r="22" spans="1:12" s="6" customFormat="1" ht="18" customHeight="1" x14ac:dyDescent="0.25">
      <c r="A22" s="226" t="s">
        <v>14</v>
      </c>
      <c r="B22" s="36" t="s">
        <v>13</v>
      </c>
      <c r="C22" s="36"/>
      <c r="D22" s="35"/>
      <c r="E22" s="34"/>
      <c r="F22" s="33"/>
      <c r="G22" s="33"/>
      <c r="H22" s="33"/>
      <c r="I22" s="33"/>
      <c r="J22" s="32"/>
      <c r="K22" s="32"/>
      <c r="L22" s="222"/>
    </row>
    <row r="23" spans="1:12" s="6" customFormat="1" ht="18" customHeight="1" x14ac:dyDescent="0.25">
      <c r="A23" s="226" t="s">
        <v>12</v>
      </c>
      <c r="B23" s="36" t="s">
        <v>11</v>
      </c>
      <c r="C23" s="36"/>
      <c r="D23" s="35"/>
      <c r="E23" s="34"/>
      <c r="F23" s="33"/>
      <c r="G23" s="33"/>
      <c r="H23" s="33"/>
      <c r="I23" s="33"/>
      <c r="J23" s="32"/>
      <c r="K23" s="32"/>
      <c r="L23" s="222"/>
    </row>
    <row r="24" spans="1:12" s="6" customFormat="1" ht="66.75" customHeight="1" x14ac:dyDescent="0.25">
      <c r="A24" s="225">
        <v>4</v>
      </c>
      <c r="B24" s="36" t="s">
        <v>10</v>
      </c>
      <c r="C24" s="36"/>
      <c r="D24" s="35"/>
      <c r="E24" s="34"/>
      <c r="F24" s="33"/>
      <c r="G24" s="33"/>
      <c r="H24" s="33"/>
      <c r="I24" s="33"/>
      <c r="J24" s="32"/>
      <c r="K24" s="32"/>
      <c r="L24" s="222"/>
    </row>
    <row r="25" spans="1:12" s="6" customFormat="1" ht="35.25" customHeight="1" x14ac:dyDescent="0.25">
      <c r="A25" s="225">
        <v>5</v>
      </c>
      <c r="B25" s="36" t="s">
        <v>9</v>
      </c>
      <c r="C25" s="36"/>
      <c r="D25" s="35"/>
      <c r="E25" s="34"/>
      <c r="F25" s="33"/>
      <c r="G25" s="33"/>
      <c r="H25" s="33"/>
      <c r="I25" s="33"/>
      <c r="J25" s="32"/>
      <c r="K25" s="32"/>
      <c r="L25" s="222"/>
    </row>
    <row r="26" spans="1:12" s="6" customFormat="1" ht="15.75" x14ac:dyDescent="0.25">
      <c r="A26" s="225">
        <v>6</v>
      </c>
      <c r="B26" s="40" t="s">
        <v>8</v>
      </c>
      <c r="C26" s="36" t="s">
        <v>7</v>
      </c>
      <c r="D26" s="205">
        <v>3</v>
      </c>
      <c r="E26" s="301">
        <v>48714</v>
      </c>
      <c r="F26" s="33"/>
      <c r="G26" s="33">
        <v>50000</v>
      </c>
      <c r="H26" s="33">
        <v>1</v>
      </c>
      <c r="I26" s="33">
        <v>1</v>
      </c>
      <c r="J26" s="32">
        <f t="shared" ref="J26:J28" si="4">G26+F26+(D26*E26)</f>
        <v>196142</v>
      </c>
      <c r="K26" s="32">
        <f t="shared" ref="K26:K28" si="5">J26*I26*H26</f>
        <v>196142</v>
      </c>
      <c r="L26" s="222"/>
    </row>
    <row r="27" spans="1:12" s="6" customFormat="1" ht="18" customHeight="1" x14ac:dyDescent="0.25">
      <c r="A27" s="215"/>
      <c r="B27" s="36"/>
      <c r="C27" s="36" t="s">
        <v>6</v>
      </c>
      <c r="D27" s="175">
        <v>1.5</v>
      </c>
      <c r="E27" s="301">
        <v>48714</v>
      </c>
      <c r="F27" s="33"/>
      <c r="G27" s="33">
        <v>15000</v>
      </c>
      <c r="H27" s="33">
        <v>1</v>
      </c>
      <c r="I27" s="33">
        <v>0</v>
      </c>
      <c r="J27" s="32">
        <f t="shared" si="4"/>
        <v>88071</v>
      </c>
      <c r="K27" s="32">
        <f t="shared" si="5"/>
        <v>0</v>
      </c>
      <c r="L27" s="222"/>
    </row>
    <row r="28" spans="1:12" s="6" customFormat="1" ht="18" customHeight="1" x14ac:dyDescent="0.25">
      <c r="A28" s="215"/>
      <c r="B28" s="36"/>
      <c r="C28" s="36" t="s">
        <v>35</v>
      </c>
      <c r="D28" s="175">
        <v>1</v>
      </c>
      <c r="E28" s="301">
        <v>48714</v>
      </c>
      <c r="F28" s="33"/>
      <c r="G28" s="33">
        <v>3000</v>
      </c>
      <c r="H28" s="33">
        <v>1</v>
      </c>
      <c r="I28" s="33">
        <v>1</v>
      </c>
      <c r="J28" s="32">
        <f t="shared" si="4"/>
        <v>51714</v>
      </c>
      <c r="K28" s="32">
        <f t="shared" si="5"/>
        <v>51714</v>
      </c>
      <c r="L28" s="222"/>
    </row>
    <row r="29" spans="1:12" s="6" customFormat="1" ht="18" customHeight="1" x14ac:dyDescent="0.25">
      <c r="A29" s="227"/>
      <c r="B29" s="36"/>
      <c r="C29" s="36" t="s">
        <v>4</v>
      </c>
      <c r="D29" s="35"/>
      <c r="E29" s="34"/>
      <c r="F29" s="33"/>
      <c r="G29" s="33"/>
      <c r="H29" s="33"/>
      <c r="I29" s="33"/>
      <c r="J29" s="32"/>
      <c r="K29" s="32"/>
      <c r="L29" s="222"/>
    </row>
    <row r="30" spans="1:12" s="6" customFormat="1" ht="19.5" customHeight="1" x14ac:dyDescent="0.25">
      <c r="A30" s="226"/>
      <c r="B30" s="340" t="s">
        <v>3</v>
      </c>
      <c r="C30" s="340"/>
      <c r="D30" s="228"/>
      <c r="E30" s="230"/>
      <c r="F30" s="230"/>
      <c r="G30" s="230"/>
      <c r="H30" s="231"/>
      <c r="I30" s="230"/>
      <c r="J30" s="232">
        <f>SUM(J13:J29)</f>
        <v>1042209</v>
      </c>
      <c r="K30" s="232">
        <f>SUM(K13:K29)</f>
        <v>1126637</v>
      </c>
      <c r="L30" s="230"/>
    </row>
    <row r="31" spans="1:12" s="6" customFormat="1" ht="15.75" x14ac:dyDescent="0.25">
      <c r="A31" s="24"/>
      <c r="B31" s="23"/>
      <c r="C31" s="23"/>
      <c r="D31" s="22"/>
      <c r="E31" s="20"/>
      <c r="F31" s="20"/>
      <c r="G31" s="20"/>
      <c r="H31" s="21"/>
      <c r="I31" s="20"/>
      <c r="J31" s="20"/>
      <c r="K31" s="20"/>
      <c r="L31" s="20"/>
    </row>
    <row r="32" spans="1:12" s="6" customFormat="1" ht="15.75" x14ac:dyDescent="0.25">
      <c r="A32" s="19" t="s">
        <v>34</v>
      </c>
      <c r="B32" s="322" t="s">
        <v>131</v>
      </c>
      <c r="C32" s="322"/>
      <c r="D32" s="322"/>
      <c r="E32" s="322"/>
      <c r="F32" s="322"/>
      <c r="G32" s="322"/>
      <c r="H32" s="322"/>
      <c r="I32" s="322"/>
      <c r="J32" s="322"/>
      <c r="K32" s="322"/>
      <c r="L32" s="322"/>
    </row>
    <row r="33" spans="1:12" s="6" customFormat="1" ht="15.75" x14ac:dyDescent="0.25">
      <c r="A33" s="10"/>
      <c r="B33" s="7"/>
      <c r="C33" s="7"/>
      <c r="D33" s="53"/>
      <c r="E33" s="52"/>
      <c r="F33" s="7"/>
      <c r="G33" s="7"/>
      <c r="H33" s="7"/>
      <c r="I33" s="7"/>
      <c r="J33" s="7"/>
      <c r="K33" s="7"/>
      <c r="L33" s="7"/>
    </row>
    <row r="34" spans="1:12" s="6" customFormat="1" ht="94.5" x14ac:dyDescent="0.25">
      <c r="A34" s="215" t="s">
        <v>32</v>
      </c>
      <c r="B34" s="215" t="s">
        <v>31</v>
      </c>
      <c r="C34" s="215" t="s">
        <v>30</v>
      </c>
      <c r="D34" s="216" t="s">
        <v>29</v>
      </c>
      <c r="E34" s="303" t="s">
        <v>28</v>
      </c>
      <c r="F34" s="218" t="s">
        <v>27</v>
      </c>
      <c r="G34" s="216" t="s">
        <v>26</v>
      </c>
      <c r="H34" s="216" t="s">
        <v>25</v>
      </c>
      <c r="I34" s="216" t="s">
        <v>24</v>
      </c>
      <c r="J34" s="216" t="s">
        <v>23</v>
      </c>
      <c r="K34" s="216" t="s">
        <v>22</v>
      </c>
      <c r="L34" s="216" t="s">
        <v>21</v>
      </c>
    </row>
    <row r="35" spans="1:12" s="6" customFormat="1" ht="18" customHeight="1" x14ac:dyDescent="0.25">
      <c r="A35" s="221">
        <v>1</v>
      </c>
      <c r="B35" s="40" t="s">
        <v>20</v>
      </c>
      <c r="C35" s="36"/>
      <c r="D35" s="45"/>
      <c r="E35" s="34"/>
      <c r="F35" s="33"/>
      <c r="G35" s="33"/>
      <c r="H35" s="33"/>
      <c r="I35" s="33"/>
      <c r="J35" s="32"/>
      <c r="K35" s="32"/>
      <c r="L35" s="222"/>
    </row>
    <row r="36" spans="1:12" s="6" customFormat="1" ht="36" customHeight="1" x14ac:dyDescent="0.25">
      <c r="A36" s="310" t="s">
        <v>108</v>
      </c>
      <c r="B36" s="171" t="s">
        <v>58</v>
      </c>
      <c r="C36" s="171" t="s">
        <v>19</v>
      </c>
      <c r="D36" s="172">
        <v>0.5</v>
      </c>
      <c r="E36" s="301">
        <v>48714</v>
      </c>
      <c r="F36" s="191">
        <v>0</v>
      </c>
      <c r="G36" s="191">
        <v>2000</v>
      </c>
      <c r="H36" s="189">
        <v>1</v>
      </c>
      <c r="I36" s="189">
        <v>2</v>
      </c>
      <c r="J36" s="190">
        <f>G36+F36+(D36*E36)</f>
        <v>26357</v>
      </c>
      <c r="K36" s="190">
        <f>J36*I36*H36</f>
        <v>52714</v>
      </c>
      <c r="L36" s="311"/>
    </row>
    <row r="37" spans="1:12" s="6" customFormat="1" ht="36" customHeight="1" x14ac:dyDescent="0.25">
      <c r="A37" s="310" t="s">
        <v>109</v>
      </c>
      <c r="B37" s="171" t="s">
        <v>60</v>
      </c>
      <c r="C37" s="171" t="s">
        <v>72</v>
      </c>
      <c r="D37" s="172">
        <v>1</v>
      </c>
      <c r="E37" s="301">
        <v>48714</v>
      </c>
      <c r="F37" s="191">
        <v>0</v>
      </c>
      <c r="G37" s="191">
        <v>1000</v>
      </c>
      <c r="H37" s="189">
        <v>1</v>
      </c>
      <c r="I37" s="189">
        <v>2</v>
      </c>
      <c r="J37" s="190">
        <f t="shared" ref="J37:J39" si="6">G37+F37+(D37*E37)</f>
        <v>49714</v>
      </c>
      <c r="K37" s="190">
        <f t="shared" ref="K37:K39" si="7">J37*I37*H37</f>
        <v>99428</v>
      </c>
      <c r="L37" s="311"/>
    </row>
    <row r="38" spans="1:12" s="6" customFormat="1" ht="36" customHeight="1" x14ac:dyDescent="0.25">
      <c r="A38" s="310" t="s">
        <v>111</v>
      </c>
      <c r="B38" s="171" t="s">
        <v>61</v>
      </c>
      <c r="C38" s="171" t="s">
        <v>72</v>
      </c>
      <c r="D38" s="172">
        <v>1</v>
      </c>
      <c r="E38" s="301">
        <v>48714</v>
      </c>
      <c r="F38" s="191">
        <v>0</v>
      </c>
      <c r="G38" s="191">
        <v>1000</v>
      </c>
      <c r="H38" s="189">
        <v>1</v>
      </c>
      <c r="I38" s="189">
        <v>2</v>
      </c>
      <c r="J38" s="190">
        <f t="shared" si="6"/>
        <v>49714</v>
      </c>
      <c r="K38" s="190">
        <f t="shared" si="7"/>
        <v>99428</v>
      </c>
      <c r="L38" s="311"/>
    </row>
    <row r="39" spans="1:12" s="6" customFormat="1" ht="36" customHeight="1" x14ac:dyDescent="0.25">
      <c r="A39" s="310" t="s">
        <v>118</v>
      </c>
      <c r="B39" s="171" t="s">
        <v>107</v>
      </c>
      <c r="C39" s="171" t="s">
        <v>72</v>
      </c>
      <c r="D39" s="172">
        <v>2</v>
      </c>
      <c r="E39" s="301">
        <v>48714</v>
      </c>
      <c r="F39" s="191">
        <v>0</v>
      </c>
      <c r="G39" s="191">
        <v>1000</v>
      </c>
      <c r="H39" s="189">
        <v>1</v>
      </c>
      <c r="I39" s="189">
        <v>2</v>
      </c>
      <c r="J39" s="190">
        <f t="shared" si="6"/>
        <v>98428</v>
      </c>
      <c r="K39" s="190">
        <f t="shared" si="7"/>
        <v>196856</v>
      </c>
      <c r="L39" s="311"/>
    </row>
    <row r="40" spans="1:12" s="6" customFormat="1" ht="18.75" customHeight="1" x14ac:dyDescent="0.25">
      <c r="A40" s="312">
        <v>2</v>
      </c>
      <c r="B40" s="173" t="s">
        <v>18</v>
      </c>
      <c r="C40" s="174" t="s">
        <v>7</v>
      </c>
      <c r="D40" s="205">
        <v>3</v>
      </c>
      <c r="E40" s="301">
        <v>48714</v>
      </c>
      <c r="F40" s="189"/>
      <c r="G40" s="189">
        <v>50000</v>
      </c>
      <c r="H40" s="189">
        <v>1</v>
      </c>
      <c r="I40" s="189">
        <v>0</v>
      </c>
      <c r="J40" s="190">
        <f t="shared" ref="J40:J42" si="8">G40+F40+(D40*E40)</f>
        <v>196142</v>
      </c>
      <c r="K40" s="190">
        <f t="shared" ref="K40:K42" si="9">J40*I40*H40</f>
        <v>0</v>
      </c>
      <c r="L40" s="313"/>
    </row>
    <row r="41" spans="1:12" s="6" customFormat="1" ht="18" customHeight="1" x14ac:dyDescent="0.25">
      <c r="A41" s="314"/>
      <c r="B41" s="174"/>
      <c r="C41" s="174" t="s">
        <v>17</v>
      </c>
      <c r="D41" s="175">
        <v>1.5</v>
      </c>
      <c r="E41" s="301">
        <v>48714</v>
      </c>
      <c r="F41" s="189"/>
      <c r="G41" s="189">
        <v>15000</v>
      </c>
      <c r="H41" s="189">
        <v>1</v>
      </c>
      <c r="I41" s="189">
        <v>1</v>
      </c>
      <c r="J41" s="190">
        <f t="shared" si="8"/>
        <v>88071</v>
      </c>
      <c r="K41" s="190">
        <f t="shared" si="9"/>
        <v>88071</v>
      </c>
      <c r="L41" s="311"/>
    </row>
    <row r="42" spans="1:12" s="6" customFormat="1" ht="18" customHeight="1" x14ac:dyDescent="0.25">
      <c r="A42" s="314"/>
      <c r="B42" s="174"/>
      <c r="C42" s="174" t="s">
        <v>35</v>
      </c>
      <c r="D42" s="175">
        <v>0.5</v>
      </c>
      <c r="E42" s="301">
        <v>48714</v>
      </c>
      <c r="F42" s="189"/>
      <c r="G42" s="189">
        <v>3000</v>
      </c>
      <c r="H42" s="189">
        <v>1</v>
      </c>
      <c r="I42" s="189">
        <v>1</v>
      </c>
      <c r="J42" s="190">
        <f t="shared" si="8"/>
        <v>27357</v>
      </c>
      <c r="K42" s="190">
        <f t="shared" si="9"/>
        <v>27357</v>
      </c>
      <c r="L42" s="311"/>
    </row>
    <row r="43" spans="1:12" s="6" customFormat="1" ht="31.5" x14ac:dyDescent="0.25">
      <c r="A43" s="312">
        <v>3</v>
      </c>
      <c r="B43" s="173" t="s">
        <v>15</v>
      </c>
      <c r="C43" s="174"/>
      <c r="D43" s="175"/>
      <c r="E43" s="188"/>
      <c r="F43" s="189"/>
      <c r="G43" s="189"/>
      <c r="H43" s="189"/>
      <c r="I43" s="189"/>
      <c r="J43" s="190"/>
      <c r="K43" s="190"/>
      <c r="L43" s="311"/>
    </row>
    <row r="44" spans="1:12" s="6" customFormat="1" ht="18" customHeight="1" x14ac:dyDescent="0.25">
      <c r="A44" s="315" t="s">
        <v>14</v>
      </c>
      <c r="B44" s="174" t="s">
        <v>13</v>
      </c>
      <c r="C44" s="174"/>
      <c r="D44" s="175"/>
      <c r="E44" s="188"/>
      <c r="F44" s="189"/>
      <c r="G44" s="189"/>
      <c r="H44" s="189"/>
      <c r="I44" s="189"/>
      <c r="J44" s="190"/>
      <c r="K44" s="190"/>
      <c r="L44" s="311"/>
    </row>
    <row r="45" spans="1:12" s="6" customFormat="1" ht="18" customHeight="1" x14ac:dyDescent="0.25">
      <c r="A45" s="315" t="s">
        <v>12</v>
      </c>
      <c r="B45" s="174" t="s">
        <v>11</v>
      </c>
      <c r="C45" s="174"/>
      <c r="D45" s="175"/>
      <c r="E45" s="188"/>
      <c r="F45" s="189"/>
      <c r="G45" s="189"/>
      <c r="H45" s="189"/>
      <c r="I45" s="189"/>
      <c r="J45" s="190"/>
      <c r="K45" s="190"/>
      <c r="L45" s="311"/>
    </row>
    <row r="46" spans="1:12" s="6" customFormat="1" ht="68.25" customHeight="1" x14ac:dyDescent="0.25">
      <c r="A46" s="314">
        <v>4</v>
      </c>
      <c r="B46" s="174" t="s">
        <v>94</v>
      </c>
      <c r="C46" s="174"/>
      <c r="D46" s="175"/>
      <c r="E46" s="188"/>
      <c r="F46" s="189"/>
      <c r="G46" s="189"/>
      <c r="H46" s="189"/>
      <c r="I46" s="189"/>
      <c r="J46" s="190"/>
      <c r="K46" s="190"/>
      <c r="L46" s="311"/>
    </row>
    <row r="47" spans="1:12" s="6" customFormat="1" ht="42.75" customHeight="1" x14ac:dyDescent="0.25">
      <c r="A47" s="314">
        <v>5</v>
      </c>
      <c r="B47" s="174" t="s">
        <v>95</v>
      </c>
      <c r="C47" s="174"/>
      <c r="D47" s="175"/>
      <c r="E47" s="188"/>
      <c r="F47" s="189"/>
      <c r="G47" s="189"/>
      <c r="H47" s="189"/>
      <c r="I47" s="189"/>
      <c r="J47" s="190"/>
      <c r="K47" s="190"/>
      <c r="L47" s="311"/>
    </row>
    <row r="48" spans="1:12" s="6" customFormat="1" ht="15.75" x14ac:dyDescent="0.25">
      <c r="A48" s="314">
        <v>6</v>
      </c>
      <c r="B48" s="173" t="s">
        <v>8</v>
      </c>
      <c r="C48" s="174" t="s">
        <v>7</v>
      </c>
      <c r="D48" s="206">
        <v>1</v>
      </c>
      <c r="E48" s="301">
        <v>48714</v>
      </c>
      <c r="F48" s="191"/>
      <c r="G48" s="189">
        <v>50000</v>
      </c>
      <c r="H48" s="189">
        <v>0</v>
      </c>
      <c r="I48" s="189">
        <v>0</v>
      </c>
      <c r="J48" s="190">
        <f>G48+F48+(D48*E48)</f>
        <v>98714</v>
      </c>
      <c r="K48" s="190">
        <f>J48*I48*H48</f>
        <v>0</v>
      </c>
      <c r="L48" s="311"/>
    </row>
    <row r="49" spans="1:13" s="6" customFormat="1" ht="18" customHeight="1" x14ac:dyDescent="0.25">
      <c r="A49" s="316"/>
      <c r="B49" s="174"/>
      <c r="C49" s="174" t="s">
        <v>6</v>
      </c>
      <c r="D49" s="172">
        <v>1.5</v>
      </c>
      <c r="E49" s="301">
        <v>48714</v>
      </c>
      <c r="F49" s="191"/>
      <c r="G49" s="189">
        <v>15000</v>
      </c>
      <c r="H49" s="189">
        <v>0</v>
      </c>
      <c r="I49" s="189">
        <v>0</v>
      </c>
      <c r="J49" s="190">
        <v>0</v>
      </c>
      <c r="K49" s="190">
        <f>J49*I49*H49</f>
        <v>0</v>
      </c>
      <c r="L49" s="311"/>
    </row>
    <row r="50" spans="1:13" s="6" customFormat="1" ht="18" customHeight="1" x14ac:dyDescent="0.25">
      <c r="A50" s="316"/>
      <c r="B50" s="174"/>
      <c r="C50" s="174" t="s">
        <v>35</v>
      </c>
      <c r="D50" s="175">
        <v>0.5</v>
      </c>
      <c r="E50" s="301">
        <v>48714</v>
      </c>
      <c r="F50" s="189"/>
      <c r="G50" s="189">
        <v>3000</v>
      </c>
      <c r="H50" s="189">
        <v>1</v>
      </c>
      <c r="I50" s="33">
        <v>2</v>
      </c>
      <c r="J50" s="32">
        <f t="shared" ref="J50" si="10">G50+F50+(D50*E50)</f>
        <v>27357</v>
      </c>
      <c r="K50" s="32">
        <f t="shared" ref="K50" si="11">J50*I50*H50</f>
        <v>54714</v>
      </c>
      <c r="L50" s="311"/>
    </row>
    <row r="51" spans="1:13" s="6" customFormat="1" ht="18" customHeight="1" x14ac:dyDescent="0.25">
      <c r="A51" s="315"/>
      <c r="B51" s="174"/>
      <c r="C51" s="174" t="s">
        <v>4</v>
      </c>
      <c r="D51" s="175"/>
      <c r="E51" s="188"/>
      <c r="F51" s="189"/>
      <c r="G51" s="189"/>
      <c r="H51" s="189"/>
      <c r="I51" s="189"/>
      <c r="J51" s="190"/>
      <c r="K51" s="190"/>
      <c r="L51" s="311"/>
    </row>
    <row r="52" spans="1:13" s="6" customFormat="1" ht="19.5" customHeight="1" x14ac:dyDescent="0.25">
      <c r="A52" s="315"/>
      <c r="B52" s="352" t="s">
        <v>3</v>
      </c>
      <c r="C52" s="352"/>
      <c r="D52" s="317"/>
      <c r="E52" s="318"/>
      <c r="F52" s="318"/>
      <c r="G52" s="318"/>
      <c r="H52" s="319"/>
      <c r="I52" s="318"/>
      <c r="J52" s="320">
        <f>SUM(J35:J51)</f>
        <v>661854</v>
      </c>
      <c r="K52" s="320">
        <f>SUM(K35:K51)</f>
        <v>618568</v>
      </c>
      <c r="L52" s="318"/>
    </row>
    <row r="53" spans="1:13" s="6" customFormat="1" ht="19.5" customHeight="1" x14ac:dyDescent="0.25">
      <c r="A53" s="24"/>
      <c r="B53" s="23"/>
      <c r="C53" s="23"/>
      <c r="D53" s="22"/>
      <c r="E53" s="20"/>
      <c r="F53" s="20"/>
      <c r="G53" s="20"/>
      <c r="H53" s="21"/>
      <c r="I53" s="20"/>
      <c r="J53" s="20"/>
      <c r="K53" s="20"/>
      <c r="L53" s="20"/>
    </row>
    <row r="54" spans="1:13" s="6" customFormat="1" ht="24" customHeight="1" x14ac:dyDescent="0.25">
      <c r="A54" s="19" t="s">
        <v>2</v>
      </c>
      <c r="B54" s="322" t="s">
        <v>1</v>
      </c>
      <c r="C54" s="322"/>
      <c r="D54" s="322"/>
      <c r="E54" s="322"/>
      <c r="F54" s="322"/>
      <c r="G54" s="322"/>
      <c r="H54" s="322"/>
      <c r="I54" s="322"/>
      <c r="J54" s="322"/>
      <c r="K54" s="322"/>
      <c r="L54" s="322"/>
    </row>
    <row r="55" spans="1:13" s="241" customFormat="1" ht="20.100000000000001" customHeight="1" x14ac:dyDescent="0.25">
      <c r="A55" s="239"/>
      <c r="B55" s="334" t="s">
        <v>122</v>
      </c>
      <c r="C55" s="334"/>
      <c r="D55" s="334"/>
      <c r="E55" s="334"/>
      <c r="F55" s="334"/>
      <c r="G55" s="334"/>
      <c r="H55" s="334"/>
      <c r="I55" s="334"/>
      <c r="J55" s="334"/>
      <c r="K55" s="334"/>
      <c r="L55" s="334"/>
      <c r="M55" s="334"/>
    </row>
    <row r="56" spans="1:13" s="241" customFormat="1" ht="20.100000000000001" customHeight="1" x14ac:dyDescent="0.25">
      <c r="A56" s="239"/>
      <c r="B56" s="335" t="s">
        <v>123</v>
      </c>
      <c r="C56" s="335"/>
      <c r="D56" s="335"/>
      <c r="E56" s="335"/>
      <c r="G56" s="302">
        <f>K30</f>
        <v>1126637</v>
      </c>
      <c r="H56" s="236" t="s">
        <v>124</v>
      </c>
      <c r="I56" s="236"/>
      <c r="J56" s="237"/>
      <c r="K56" s="236"/>
      <c r="L56" s="236"/>
      <c r="M56" s="236"/>
    </row>
    <row r="57" spans="1:13" s="241" customFormat="1" ht="20.100000000000001" customHeight="1" x14ac:dyDescent="0.25">
      <c r="A57" s="239"/>
      <c r="B57" s="244" t="s">
        <v>125</v>
      </c>
      <c r="C57" s="244"/>
      <c r="D57" s="244"/>
      <c r="E57" s="245"/>
      <c r="F57" s="245"/>
      <c r="H57" s="336">
        <f>K52</f>
        <v>618568</v>
      </c>
      <c r="I57" s="336"/>
      <c r="J57" s="236" t="s">
        <v>126</v>
      </c>
      <c r="K57" s="236"/>
      <c r="L57" s="236"/>
      <c r="M57" s="236"/>
    </row>
    <row r="58" spans="1:13" s="241" customFormat="1" ht="20.100000000000001" customHeight="1" x14ac:dyDescent="0.25">
      <c r="A58" s="239"/>
      <c r="B58" s="244" t="s">
        <v>127</v>
      </c>
      <c r="C58" s="244"/>
      <c r="D58" s="246"/>
      <c r="E58" s="247"/>
      <c r="F58" s="337">
        <f>G56-H57</f>
        <v>508069</v>
      </c>
      <c r="G58" s="337" t="s">
        <v>128</v>
      </c>
      <c r="H58" s="236" t="s">
        <v>129</v>
      </c>
      <c r="I58" s="238">
        <f>(G56-H57)/G56</f>
        <v>0.45096069097677421</v>
      </c>
      <c r="J58" s="242"/>
      <c r="K58" s="242"/>
      <c r="L58" s="236"/>
      <c r="M58" s="238"/>
    </row>
    <row r="59" spans="1:13" s="178" customFormat="1" ht="15.75" x14ac:dyDescent="0.25">
      <c r="A59" s="55"/>
      <c r="B59" s="55"/>
      <c r="C59" s="55"/>
      <c r="D59" s="55"/>
      <c r="E59" s="55"/>
      <c r="F59" s="55"/>
      <c r="G59" s="55"/>
      <c r="H59" s="55"/>
      <c r="I59" s="55"/>
      <c r="J59" s="55"/>
      <c r="K59" s="55"/>
      <c r="L59" s="55"/>
    </row>
    <row r="60" spans="1:13" s="178" customFormat="1" ht="15.75" x14ac:dyDescent="0.25">
      <c r="A60" s="55"/>
      <c r="B60" s="55"/>
      <c r="C60" s="55"/>
      <c r="D60" s="55"/>
      <c r="E60" s="55"/>
      <c r="F60" s="55"/>
      <c r="G60" s="55"/>
      <c r="H60" s="55"/>
      <c r="I60" s="55"/>
      <c r="J60" s="55"/>
      <c r="K60" s="55"/>
      <c r="L60" s="55"/>
    </row>
    <row r="61" spans="1:13" s="178" customFormat="1" ht="15.75" x14ac:dyDescent="0.25">
      <c r="A61" s="55"/>
      <c r="B61" s="55"/>
      <c r="C61" s="55"/>
      <c r="D61" s="55"/>
      <c r="E61" s="55"/>
      <c r="F61" s="55"/>
      <c r="G61" s="55"/>
      <c r="H61" s="55"/>
      <c r="I61" s="55"/>
      <c r="J61" s="55"/>
      <c r="K61" s="55"/>
      <c r="L61" s="55"/>
    </row>
    <row r="62" spans="1:13" s="178" customFormat="1" ht="15.75" x14ac:dyDescent="0.25">
      <c r="A62" s="55"/>
      <c r="B62" s="55"/>
      <c r="C62" s="55"/>
      <c r="D62" s="55"/>
      <c r="E62" s="55"/>
      <c r="F62" s="55"/>
      <c r="G62" s="55"/>
      <c r="H62" s="55"/>
      <c r="I62" s="55"/>
      <c r="J62" s="55"/>
      <c r="K62" s="55"/>
      <c r="L62" s="55"/>
    </row>
    <row r="63" spans="1:13" s="178" customFormat="1" ht="15.75" x14ac:dyDescent="0.25">
      <c r="A63" s="55"/>
      <c r="B63" s="55"/>
      <c r="C63" s="55"/>
      <c r="D63" s="55"/>
      <c r="E63" s="55"/>
      <c r="F63" s="55"/>
      <c r="G63" s="55"/>
      <c r="H63" s="55"/>
      <c r="I63" s="55"/>
      <c r="J63" s="55"/>
      <c r="K63" s="55"/>
      <c r="L63" s="55"/>
    </row>
    <row r="64" spans="1:13" s="178" customFormat="1" ht="15.75" x14ac:dyDescent="0.25">
      <c r="A64" s="55"/>
      <c r="B64" s="55"/>
      <c r="C64" s="55"/>
      <c r="D64" s="55"/>
      <c r="E64" s="55"/>
      <c r="F64" s="55"/>
      <c r="G64" s="55"/>
      <c r="H64" s="55"/>
      <c r="I64" s="55"/>
      <c r="J64" s="55"/>
      <c r="K64" s="55"/>
      <c r="L64" s="55"/>
    </row>
    <row r="65" spans="1:12" s="178" customFormat="1" ht="15.75" x14ac:dyDescent="0.25">
      <c r="A65" s="55"/>
      <c r="B65" s="55"/>
      <c r="C65" s="55"/>
      <c r="D65" s="55"/>
      <c r="E65" s="55"/>
      <c r="F65" s="55"/>
      <c r="G65" s="55"/>
      <c r="H65" s="55"/>
      <c r="I65" s="55"/>
      <c r="J65" s="55"/>
      <c r="K65" s="55"/>
      <c r="L65" s="55"/>
    </row>
    <row r="66" spans="1:12" s="178" customFormat="1" ht="15.75" x14ac:dyDescent="0.25">
      <c r="A66" s="55"/>
      <c r="B66" s="55"/>
      <c r="C66" s="55"/>
      <c r="D66" s="55"/>
      <c r="E66" s="55"/>
      <c r="F66" s="55"/>
      <c r="G66" s="55"/>
      <c r="H66" s="55"/>
      <c r="I66" s="55"/>
      <c r="J66" s="55"/>
      <c r="K66" s="55"/>
      <c r="L66" s="55"/>
    </row>
    <row r="67" spans="1:12" s="178" customFormat="1" ht="15.75" x14ac:dyDescent="0.25">
      <c r="A67" s="55"/>
      <c r="B67" s="55"/>
      <c r="C67" s="55"/>
      <c r="D67" s="55"/>
      <c r="E67" s="55"/>
      <c r="F67" s="55"/>
      <c r="G67" s="55"/>
      <c r="H67" s="55"/>
      <c r="I67" s="55"/>
      <c r="J67" s="55"/>
      <c r="K67" s="55"/>
      <c r="L67" s="55"/>
    </row>
    <row r="68" spans="1:12" s="178" customFormat="1" ht="15.75" x14ac:dyDescent="0.25">
      <c r="A68" s="55"/>
      <c r="B68" s="55"/>
      <c r="C68" s="55"/>
      <c r="D68" s="55"/>
      <c r="E68" s="55"/>
      <c r="F68" s="55"/>
      <c r="G68" s="55"/>
      <c r="H68" s="55"/>
      <c r="I68" s="55"/>
      <c r="J68" s="55"/>
      <c r="K68" s="55"/>
      <c r="L68" s="55"/>
    </row>
    <row r="69" spans="1:12" s="178" customFormat="1" ht="15.75" x14ac:dyDescent="0.25">
      <c r="A69" s="55"/>
      <c r="B69" s="55"/>
      <c r="C69" s="55"/>
      <c r="D69" s="55"/>
      <c r="E69" s="55"/>
      <c r="F69" s="55"/>
      <c r="G69" s="55"/>
      <c r="H69" s="55"/>
      <c r="I69" s="55"/>
      <c r="J69" s="55"/>
      <c r="K69" s="55"/>
      <c r="L69" s="55"/>
    </row>
    <row r="70" spans="1:12" s="178" customFormat="1" ht="15.75" x14ac:dyDescent="0.25">
      <c r="A70" s="55"/>
      <c r="B70" s="55"/>
      <c r="C70" s="55"/>
      <c r="D70" s="55"/>
      <c r="E70" s="55"/>
      <c r="F70" s="55"/>
      <c r="G70" s="55"/>
      <c r="H70" s="55"/>
      <c r="I70" s="55"/>
      <c r="J70" s="55"/>
      <c r="K70" s="55"/>
      <c r="L70" s="55"/>
    </row>
    <row r="71" spans="1:12" s="178" customFormat="1" ht="15.75" x14ac:dyDescent="0.25">
      <c r="A71" s="55"/>
      <c r="B71" s="55"/>
      <c r="C71" s="55"/>
      <c r="D71" s="55"/>
      <c r="E71" s="55"/>
      <c r="F71" s="55"/>
      <c r="G71" s="55"/>
      <c r="H71" s="55"/>
      <c r="I71" s="55"/>
      <c r="J71" s="55"/>
      <c r="K71" s="55"/>
      <c r="L71" s="55"/>
    </row>
    <row r="72" spans="1:12" s="178" customFormat="1" ht="15.75" x14ac:dyDescent="0.25">
      <c r="A72" s="55"/>
      <c r="B72" s="55"/>
      <c r="C72" s="55"/>
      <c r="D72" s="55"/>
      <c r="E72" s="55"/>
      <c r="F72" s="55"/>
      <c r="G72" s="55"/>
      <c r="H72" s="55"/>
      <c r="I72" s="55"/>
      <c r="J72" s="55"/>
      <c r="K72" s="55"/>
      <c r="L72" s="55"/>
    </row>
    <row r="73" spans="1:12" s="178" customFormat="1" ht="15.75" x14ac:dyDescent="0.25">
      <c r="A73" s="55"/>
      <c r="B73" s="55"/>
      <c r="C73" s="55"/>
      <c r="D73" s="55"/>
      <c r="E73" s="55"/>
      <c r="F73" s="55"/>
      <c r="G73" s="55"/>
      <c r="H73" s="55"/>
      <c r="I73" s="55"/>
      <c r="J73" s="55"/>
      <c r="K73" s="179"/>
      <c r="L73" s="179"/>
    </row>
    <row r="74" spans="1:12" s="178" customFormat="1" ht="15.75" x14ac:dyDescent="0.25">
      <c r="A74" s="55"/>
      <c r="B74" s="55"/>
      <c r="C74" s="55"/>
      <c r="D74" s="55"/>
      <c r="E74" s="55"/>
      <c r="F74" s="55"/>
      <c r="G74" s="55"/>
      <c r="H74" s="55"/>
      <c r="I74" s="55"/>
      <c r="J74" s="55"/>
      <c r="K74" s="179"/>
      <c r="L74" s="179"/>
    </row>
    <row r="75" spans="1:12" s="178" customFormat="1" ht="15.75" x14ac:dyDescent="0.25">
      <c r="A75" s="55"/>
      <c r="B75" s="55"/>
      <c r="C75" s="55"/>
      <c r="D75" s="55"/>
      <c r="E75" s="55"/>
      <c r="F75" s="55"/>
      <c r="G75" s="55"/>
      <c r="H75" s="55"/>
      <c r="I75" s="55"/>
      <c r="J75" s="55"/>
      <c r="K75" s="179"/>
      <c r="L75" s="179"/>
    </row>
    <row r="76" spans="1:12" s="178" customFormat="1" ht="15.75" x14ac:dyDescent="0.25">
      <c r="A76" s="55"/>
      <c r="B76" s="55"/>
      <c r="C76" s="55"/>
      <c r="D76" s="55"/>
      <c r="E76" s="55"/>
      <c r="F76" s="55"/>
      <c r="G76" s="55"/>
      <c r="H76" s="55"/>
      <c r="I76" s="55"/>
      <c r="J76" s="55"/>
      <c r="K76" s="179"/>
      <c r="L76" s="179"/>
    </row>
    <row r="77" spans="1:12" s="178" customFormat="1" ht="15.75" x14ac:dyDescent="0.25">
      <c r="A77" s="55"/>
      <c r="B77" s="55"/>
      <c r="C77" s="55"/>
      <c r="D77" s="55"/>
      <c r="E77" s="55"/>
      <c r="F77" s="55"/>
      <c r="G77" s="55"/>
      <c r="H77" s="55"/>
      <c r="I77" s="55"/>
      <c r="J77" s="55"/>
      <c r="K77" s="179"/>
      <c r="L77" s="179"/>
    </row>
    <row r="78" spans="1:12" s="178" customFormat="1" ht="15.75" x14ac:dyDescent="0.25">
      <c r="A78" s="55"/>
      <c r="B78" s="55"/>
      <c r="C78" s="55"/>
      <c r="D78" s="55"/>
      <c r="E78" s="55"/>
      <c r="F78" s="55"/>
      <c r="G78" s="55"/>
      <c r="H78" s="55"/>
      <c r="I78" s="55"/>
      <c r="J78" s="55"/>
      <c r="K78" s="179"/>
      <c r="L78" s="179"/>
    </row>
    <row r="79" spans="1:12" s="178" customFormat="1" ht="15.75" x14ac:dyDescent="0.25">
      <c r="A79" s="55"/>
      <c r="B79" s="55"/>
      <c r="C79" s="55"/>
      <c r="D79" s="55"/>
      <c r="E79" s="55"/>
      <c r="F79" s="55"/>
      <c r="G79" s="55"/>
      <c r="H79" s="55"/>
      <c r="I79" s="55"/>
      <c r="J79" s="55"/>
      <c r="K79" s="179"/>
      <c r="L79" s="179"/>
    </row>
    <row r="80" spans="1:12" s="178" customFormat="1" ht="15.75" x14ac:dyDescent="0.25">
      <c r="A80" s="55"/>
      <c r="B80" s="55"/>
      <c r="C80" s="55"/>
      <c r="D80" s="55"/>
      <c r="E80" s="55"/>
      <c r="F80" s="55"/>
      <c r="G80" s="55"/>
      <c r="H80" s="55"/>
      <c r="I80" s="55"/>
      <c r="J80" s="55"/>
      <c r="K80" s="179"/>
      <c r="L80" s="179"/>
    </row>
    <row r="81" spans="1:12" s="178" customFormat="1" ht="15.75" x14ac:dyDescent="0.25">
      <c r="A81" s="55"/>
      <c r="B81" s="55"/>
      <c r="C81" s="55"/>
      <c r="D81" s="55"/>
      <c r="E81" s="55"/>
      <c r="F81" s="55"/>
      <c r="G81" s="55"/>
      <c r="H81" s="55"/>
      <c r="I81" s="55"/>
      <c r="J81" s="55"/>
      <c r="K81" s="179"/>
      <c r="L81" s="179"/>
    </row>
    <row r="82" spans="1:12" s="178" customFormat="1" ht="15.75" x14ac:dyDescent="0.25">
      <c r="A82" s="55"/>
      <c r="B82" s="55"/>
      <c r="C82" s="55"/>
      <c r="D82" s="55"/>
      <c r="E82" s="55"/>
      <c r="F82" s="55"/>
      <c r="G82" s="55"/>
      <c r="H82" s="55"/>
      <c r="I82" s="55"/>
      <c r="J82" s="55"/>
      <c r="K82" s="180"/>
      <c r="L82" s="180"/>
    </row>
    <row r="83" spans="1:12" s="178" customFormat="1" ht="15.75" x14ac:dyDescent="0.25">
      <c r="A83" s="55"/>
      <c r="B83" s="55"/>
      <c r="C83" s="55"/>
      <c r="D83" s="55"/>
      <c r="E83" s="55"/>
      <c r="F83" s="55"/>
      <c r="G83" s="55"/>
      <c r="H83" s="55"/>
      <c r="I83" s="55"/>
      <c r="J83" s="55"/>
      <c r="K83" s="181">
        <f>$K$30</f>
        <v>1126637</v>
      </c>
      <c r="L83" s="180"/>
    </row>
    <row r="84" spans="1:12" s="178" customFormat="1" ht="15.75" x14ac:dyDescent="0.25">
      <c r="A84" s="55"/>
      <c r="B84" s="55"/>
      <c r="C84" s="55"/>
      <c r="D84" s="55"/>
      <c r="E84" s="55"/>
      <c r="F84" s="55"/>
      <c r="G84" s="55"/>
      <c r="H84" s="55"/>
      <c r="I84" s="55"/>
      <c r="J84" s="55"/>
      <c r="K84" s="181">
        <f>$K$52</f>
        <v>618568</v>
      </c>
      <c r="L84" s="182"/>
    </row>
    <row r="85" spans="1:12" s="178" customFormat="1" ht="15.75" x14ac:dyDescent="0.25">
      <c r="A85" s="55"/>
      <c r="B85" s="55"/>
      <c r="C85" s="55"/>
      <c r="D85" s="55"/>
      <c r="E85" s="55"/>
      <c r="F85" s="55"/>
      <c r="G85" s="55"/>
      <c r="H85" s="55"/>
      <c r="I85" s="55"/>
      <c r="J85" s="55"/>
      <c r="K85" s="181">
        <f>K83-K84</f>
        <v>508069</v>
      </c>
      <c r="L85" s="182">
        <f>K85/K83*100%</f>
        <v>0.45096069097677421</v>
      </c>
    </row>
    <row r="86" spans="1:12" s="178" customFormat="1" ht="15.75" x14ac:dyDescent="0.25">
      <c r="A86" s="55"/>
      <c r="B86" s="55"/>
      <c r="C86" s="55"/>
      <c r="D86" s="55"/>
      <c r="E86" s="55"/>
      <c r="F86" s="55"/>
      <c r="G86" s="55"/>
      <c r="H86" s="55"/>
      <c r="I86" s="55"/>
      <c r="J86" s="55"/>
      <c r="K86" s="180"/>
      <c r="L86" s="182">
        <f>K84/K83*100%</f>
        <v>0.54903930902322573</v>
      </c>
    </row>
    <row r="87" spans="1:12" s="178" customFormat="1" ht="15.75" x14ac:dyDescent="0.25">
      <c r="A87" s="55"/>
      <c r="B87" s="55"/>
      <c r="C87" s="55"/>
      <c r="D87" s="55"/>
      <c r="E87" s="55"/>
      <c r="F87" s="55"/>
      <c r="G87" s="55"/>
      <c r="H87" s="55"/>
      <c r="I87" s="55"/>
      <c r="J87" s="55"/>
      <c r="K87" s="180"/>
      <c r="L87" s="182"/>
    </row>
    <row r="88" spans="1:12" s="178" customFormat="1" ht="15.75" x14ac:dyDescent="0.25">
      <c r="A88" s="55"/>
      <c r="B88" s="55"/>
      <c r="C88" s="55"/>
      <c r="D88" s="55"/>
      <c r="E88" s="55"/>
      <c r="F88" s="55"/>
      <c r="G88" s="55"/>
      <c r="H88" s="55"/>
      <c r="I88" s="55"/>
      <c r="J88" s="55"/>
      <c r="K88" s="180"/>
      <c r="L88" s="182"/>
    </row>
    <row r="89" spans="1:12" s="178" customFormat="1" ht="15.75" x14ac:dyDescent="0.25">
      <c r="A89" s="55"/>
      <c r="B89" s="55"/>
      <c r="C89" s="55"/>
      <c r="D89" s="55"/>
      <c r="E89" s="55"/>
      <c r="F89" s="55"/>
      <c r="G89" s="55"/>
      <c r="H89" s="55"/>
      <c r="I89" s="55"/>
      <c r="J89" s="55"/>
      <c r="K89" s="180"/>
      <c r="L89" s="182"/>
    </row>
    <row r="90" spans="1:12" s="178" customFormat="1" ht="15.75" x14ac:dyDescent="0.25">
      <c r="A90" s="55"/>
      <c r="B90" s="55"/>
      <c r="C90" s="55"/>
      <c r="D90" s="55"/>
      <c r="E90" s="55"/>
      <c r="F90" s="55"/>
      <c r="G90" s="55"/>
      <c r="H90" s="55"/>
      <c r="I90" s="55"/>
      <c r="J90" s="55"/>
      <c r="K90" s="180"/>
      <c r="L90" s="182"/>
    </row>
    <row r="91" spans="1:12" s="178" customFormat="1" ht="15.75" x14ac:dyDescent="0.25">
      <c r="A91" s="55"/>
      <c r="B91" s="55"/>
      <c r="C91" s="55"/>
      <c r="D91" s="55"/>
      <c r="E91" s="55"/>
      <c r="F91" s="55"/>
      <c r="G91" s="55"/>
      <c r="H91" s="55"/>
      <c r="I91" s="55"/>
      <c r="J91" s="55"/>
      <c r="K91" s="180"/>
      <c r="L91" s="182"/>
    </row>
    <row r="92" spans="1:12" s="178" customFormat="1" ht="15.75" x14ac:dyDescent="0.25">
      <c r="A92" s="55"/>
      <c r="B92" s="55"/>
      <c r="C92" s="55"/>
      <c r="D92" s="55"/>
      <c r="E92" s="55"/>
      <c r="F92" s="55"/>
      <c r="G92" s="55"/>
      <c r="H92" s="55"/>
      <c r="I92" s="55"/>
      <c r="J92" s="55"/>
      <c r="K92" s="180"/>
      <c r="L92" s="182"/>
    </row>
    <row r="93" spans="1:12" s="178" customFormat="1" ht="15.75" x14ac:dyDescent="0.25">
      <c r="A93" s="55"/>
      <c r="B93" s="183" t="s">
        <v>0</v>
      </c>
      <c r="C93" s="55"/>
      <c r="D93" s="55"/>
      <c r="E93" s="55"/>
      <c r="F93" s="55"/>
      <c r="G93" s="55"/>
      <c r="H93" s="55"/>
      <c r="I93" s="55"/>
      <c r="J93" s="55"/>
      <c r="K93" s="7"/>
      <c r="L93" s="7"/>
    </row>
    <row r="94" spans="1:12" s="6" customFormat="1" ht="20.100000000000001" customHeight="1" x14ac:dyDescent="0.25">
      <c r="A94" s="10"/>
      <c r="B94" s="9"/>
      <c r="C94" s="8"/>
      <c r="D94" s="8"/>
      <c r="E94" s="8"/>
      <c r="F94" s="8"/>
      <c r="G94" s="7"/>
      <c r="H94" s="7"/>
      <c r="I94" s="7"/>
      <c r="J94" s="7"/>
      <c r="K94" s="7"/>
      <c r="L94" s="7"/>
    </row>
  </sheetData>
  <sheetProtection selectLockedCells="1" selectUnlockedCells="1"/>
  <mergeCells count="17">
    <mergeCell ref="B55:M55"/>
    <mergeCell ref="B56:E56"/>
    <mergeCell ref="H57:I57"/>
    <mergeCell ref="F58:G58"/>
    <mergeCell ref="B54:L54"/>
    <mergeCell ref="B1:K1"/>
    <mergeCell ref="B2:K2"/>
    <mergeCell ref="B3:K3"/>
    <mergeCell ref="I5:K6"/>
    <mergeCell ref="B8:K8"/>
    <mergeCell ref="B5:C5"/>
    <mergeCell ref="B6:C6"/>
    <mergeCell ref="B9:K9"/>
    <mergeCell ref="B10:K10"/>
    <mergeCell ref="B30:C30"/>
    <mergeCell ref="B32:L32"/>
    <mergeCell ref="B52:C52"/>
  </mergeCells>
  <phoneticPr fontId="29" type="noConversion"/>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1"/>
  <sheetViews>
    <sheetView topLeftCell="A40" workbookViewId="0">
      <selection activeCell="N17" sqref="N17"/>
    </sheetView>
  </sheetViews>
  <sheetFormatPr defaultColWidth="9.140625" defaultRowHeight="20.100000000000001" customHeight="1" x14ac:dyDescent="0.25"/>
  <cols>
    <col min="1" max="1" width="6.85546875" style="5" customWidth="1"/>
    <col min="2" max="2" width="24" style="2" customWidth="1"/>
    <col min="3" max="3" width="20.28515625" style="2" customWidth="1"/>
    <col min="4" max="4" width="7.42578125" style="4" customWidth="1"/>
    <col min="5" max="5" width="8.140625" style="3" customWidth="1"/>
    <col min="6" max="6" width="9" style="2" customWidth="1"/>
    <col min="7" max="7" width="11.5703125" style="2" customWidth="1"/>
    <col min="8" max="8" width="7.42578125" style="2" customWidth="1"/>
    <col min="9" max="9" width="9.85546875" style="2" customWidth="1"/>
    <col min="10" max="10" width="11.28515625" style="2" customWidth="1"/>
    <col min="11" max="11" width="15.42578125" style="2" customWidth="1"/>
    <col min="12" max="12" width="14.140625" style="2" customWidth="1"/>
    <col min="13" max="16384" width="9.140625" style="1"/>
  </cols>
  <sheetData>
    <row r="1" spans="1:12" ht="20.100000000000001" customHeight="1" x14ac:dyDescent="0.25">
      <c r="B1" s="349"/>
      <c r="C1" s="349"/>
      <c r="D1" s="349"/>
      <c r="E1" s="349"/>
      <c r="F1" s="349"/>
      <c r="G1" s="349"/>
      <c r="H1" s="349"/>
      <c r="I1" s="349"/>
      <c r="J1" s="349"/>
      <c r="K1" s="349"/>
    </row>
    <row r="2" spans="1:12" ht="20.100000000000001" customHeight="1" x14ac:dyDescent="0.25">
      <c r="B2" s="331" t="s">
        <v>42</v>
      </c>
      <c r="C2" s="331"/>
      <c r="D2" s="331"/>
      <c r="E2" s="331"/>
      <c r="F2" s="331"/>
      <c r="G2" s="331"/>
      <c r="H2" s="331"/>
      <c r="I2" s="331"/>
      <c r="J2" s="331"/>
      <c r="K2" s="331"/>
    </row>
    <row r="3" spans="1:12" ht="20.100000000000001" customHeight="1" x14ac:dyDescent="0.25">
      <c r="B3" s="350" t="s">
        <v>41</v>
      </c>
      <c r="C3" s="350"/>
      <c r="D3" s="350"/>
      <c r="E3" s="350"/>
      <c r="F3" s="350"/>
      <c r="G3" s="350"/>
      <c r="H3" s="350"/>
      <c r="I3" s="350"/>
      <c r="J3" s="350"/>
      <c r="K3" s="350"/>
    </row>
    <row r="4" spans="1:12" ht="13.5" customHeight="1" x14ac:dyDescent="0.25">
      <c r="B4" s="176"/>
    </row>
    <row r="5" spans="1:12" ht="17.25" x14ac:dyDescent="0.25">
      <c r="B5" s="332" t="s">
        <v>110</v>
      </c>
      <c r="C5" s="332"/>
      <c r="I5" s="351" t="s">
        <v>39</v>
      </c>
      <c r="J5" s="351"/>
      <c r="K5" s="351"/>
      <c r="L5" s="177"/>
    </row>
    <row r="6" spans="1:12" ht="17.25" x14ac:dyDescent="0.25">
      <c r="B6" s="333" t="s">
        <v>79</v>
      </c>
      <c r="C6" s="333"/>
      <c r="I6" s="351"/>
      <c r="J6" s="351"/>
      <c r="K6" s="351"/>
      <c r="L6" s="177"/>
    </row>
    <row r="7" spans="1:12" ht="17.25" x14ac:dyDescent="0.25">
      <c r="B7" s="298"/>
      <c r="C7" s="298"/>
      <c r="I7" s="213"/>
      <c r="J7" s="213"/>
      <c r="K7" s="213"/>
      <c r="L7" s="177"/>
    </row>
    <row r="8" spans="1:12" ht="16.5" customHeight="1" x14ac:dyDescent="0.25">
      <c r="B8" s="331" t="s">
        <v>38</v>
      </c>
      <c r="C8" s="331"/>
      <c r="D8" s="331"/>
      <c r="E8" s="331"/>
      <c r="F8" s="331"/>
      <c r="G8" s="331"/>
      <c r="H8" s="331"/>
      <c r="I8" s="331"/>
      <c r="J8" s="331"/>
      <c r="K8" s="331"/>
    </row>
    <row r="9" spans="1:12" s="6" customFormat="1" ht="66" customHeight="1" x14ac:dyDescent="0.25">
      <c r="A9" s="19"/>
      <c r="B9" s="348" t="s">
        <v>136</v>
      </c>
      <c r="C9" s="348"/>
      <c r="D9" s="348"/>
      <c r="E9" s="348"/>
      <c r="F9" s="348"/>
      <c r="G9" s="348"/>
      <c r="H9" s="348"/>
      <c r="I9" s="348"/>
      <c r="J9" s="348"/>
      <c r="K9" s="348"/>
      <c r="L9" s="55"/>
    </row>
    <row r="10" spans="1:12" s="6" customFormat="1" ht="15.75" x14ac:dyDescent="0.25">
      <c r="A10" s="19"/>
      <c r="B10" s="127"/>
      <c r="C10" s="127"/>
      <c r="D10" s="127"/>
      <c r="E10" s="127"/>
      <c r="F10" s="127"/>
      <c r="G10" s="127"/>
      <c r="H10" s="127"/>
      <c r="I10" s="127"/>
      <c r="J10" s="127"/>
      <c r="K10" s="127"/>
      <c r="L10" s="55"/>
    </row>
    <row r="11" spans="1:12" s="6" customFormat="1" ht="20.100000000000001" customHeight="1" x14ac:dyDescent="0.25">
      <c r="A11" s="19" t="s">
        <v>37</v>
      </c>
      <c r="B11" s="322" t="s">
        <v>130</v>
      </c>
      <c r="C11" s="322"/>
      <c r="D11" s="322"/>
      <c r="E11" s="322"/>
      <c r="F11" s="322"/>
      <c r="G11" s="322"/>
      <c r="H11" s="322"/>
      <c r="I11" s="322"/>
      <c r="J11" s="322"/>
      <c r="K11" s="322"/>
      <c r="L11" s="55"/>
    </row>
    <row r="12" spans="1:12" s="6" customFormat="1" ht="12" customHeight="1" x14ac:dyDescent="0.25">
      <c r="A12" s="19"/>
      <c r="B12" s="209"/>
      <c r="C12" s="209"/>
      <c r="D12" s="209"/>
      <c r="E12" s="209"/>
      <c r="F12" s="209"/>
      <c r="G12" s="209"/>
      <c r="H12" s="209"/>
      <c r="I12" s="209"/>
      <c r="J12" s="209"/>
      <c r="K12" s="209"/>
      <c r="L12" s="55"/>
    </row>
    <row r="13" spans="1:12" s="6" customFormat="1" ht="94.5" x14ac:dyDescent="0.25">
      <c r="A13" s="215" t="s">
        <v>32</v>
      </c>
      <c r="B13" s="215" t="s">
        <v>31</v>
      </c>
      <c r="C13" s="215" t="s">
        <v>30</v>
      </c>
      <c r="D13" s="216" t="s">
        <v>29</v>
      </c>
      <c r="E13" s="303" t="s">
        <v>28</v>
      </c>
      <c r="F13" s="218" t="s">
        <v>27</v>
      </c>
      <c r="G13" s="216" t="s">
        <v>26</v>
      </c>
      <c r="H13" s="216" t="s">
        <v>25</v>
      </c>
      <c r="I13" s="216" t="s">
        <v>24</v>
      </c>
      <c r="J13" s="220" t="s">
        <v>23</v>
      </c>
      <c r="K13" s="220" t="s">
        <v>22</v>
      </c>
      <c r="L13" s="216" t="s">
        <v>21</v>
      </c>
    </row>
    <row r="14" spans="1:12" s="6" customFormat="1" ht="18" customHeight="1" x14ac:dyDescent="0.25">
      <c r="A14" s="221">
        <v>1</v>
      </c>
      <c r="B14" s="40" t="s">
        <v>20</v>
      </c>
      <c r="C14" s="36"/>
      <c r="D14" s="45"/>
      <c r="E14" s="34"/>
      <c r="F14" s="33"/>
      <c r="G14" s="33"/>
      <c r="H14" s="33"/>
      <c r="I14" s="33"/>
      <c r="J14" s="32"/>
      <c r="K14" s="32"/>
      <c r="L14" s="222"/>
    </row>
    <row r="15" spans="1:12" s="6" customFormat="1" ht="15.75" x14ac:dyDescent="0.25">
      <c r="A15" s="223" t="s">
        <v>108</v>
      </c>
      <c r="B15" s="171" t="s">
        <v>137</v>
      </c>
      <c r="C15" s="171" t="s">
        <v>19</v>
      </c>
      <c r="D15" s="172">
        <v>0.25</v>
      </c>
      <c r="E15" s="301">
        <v>48714</v>
      </c>
      <c r="F15" s="69">
        <v>0</v>
      </c>
      <c r="G15" s="69">
        <v>0</v>
      </c>
      <c r="H15" s="33">
        <v>1</v>
      </c>
      <c r="I15" s="33">
        <v>90</v>
      </c>
      <c r="J15" s="32">
        <f>G15+F15+(D15*E15)</f>
        <v>12178.5</v>
      </c>
      <c r="K15" s="32">
        <f>J15*I15*H15</f>
        <v>1096065</v>
      </c>
      <c r="L15" s="222"/>
    </row>
    <row r="16" spans="1:12" s="6" customFormat="1" ht="15.75" x14ac:dyDescent="0.25">
      <c r="A16" s="223" t="s">
        <v>109</v>
      </c>
      <c r="B16" s="171" t="s">
        <v>138</v>
      </c>
      <c r="C16" s="171" t="s">
        <v>139</v>
      </c>
      <c r="D16" s="172">
        <v>3</v>
      </c>
      <c r="E16" s="301">
        <v>48714</v>
      </c>
      <c r="F16" s="69">
        <v>0</v>
      </c>
      <c r="G16" s="69">
        <v>0</v>
      </c>
      <c r="H16" s="33">
        <v>1</v>
      </c>
      <c r="I16" s="33">
        <v>90</v>
      </c>
      <c r="J16" s="32">
        <f t="shared" ref="J16:J19" si="0">G16+F16+(D16*E16)</f>
        <v>146142</v>
      </c>
      <c r="K16" s="32">
        <f t="shared" ref="K16:K19" si="1">J16*I16*H16</f>
        <v>13152780</v>
      </c>
      <c r="L16" s="222"/>
    </row>
    <row r="17" spans="1:12" s="6" customFormat="1" ht="21" customHeight="1" x14ac:dyDescent="0.25">
      <c r="A17" s="221">
        <v>2</v>
      </c>
      <c r="B17" s="173" t="s">
        <v>18</v>
      </c>
      <c r="C17" s="174" t="s">
        <v>7</v>
      </c>
      <c r="D17" s="205">
        <v>1</v>
      </c>
      <c r="E17" s="301">
        <v>48714</v>
      </c>
      <c r="F17" s="33"/>
      <c r="G17" s="33">
        <v>0</v>
      </c>
      <c r="H17" s="33">
        <v>0</v>
      </c>
      <c r="I17" s="33">
        <v>0</v>
      </c>
      <c r="J17" s="32">
        <f t="shared" si="0"/>
        <v>48714</v>
      </c>
      <c r="K17" s="32">
        <f t="shared" si="1"/>
        <v>0</v>
      </c>
      <c r="L17" s="300"/>
    </row>
    <row r="18" spans="1:12" s="6" customFormat="1" ht="18" customHeight="1" x14ac:dyDescent="0.25">
      <c r="A18" s="225"/>
      <c r="B18" s="174"/>
      <c r="C18" s="174" t="s">
        <v>17</v>
      </c>
      <c r="D18" s="175">
        <v>0.25</v>
      </c>
      <c r="E18" s="301">
        <v>48714</v>
      </c>
      <c r="F18" s="33"/>
      <c r="G18" s="33">
        <v>0</v>
      </c>
      <c r="H18" s="33">
        <v>1</v>
      </c>
      <c r="I18" s="33">
        <v>90</v>
      </c>
      <c r="J18" s="32">
        <f t="shared" si="0"/>
        <v>12178.5</v>
      </c>
      <c r="K18" s="32">
        <f t="shared" si="1"/>
        <v>1096065</v>
      </c>
      <c r="L18" s="222"/>
    </row>
    <row r="19" spans="1:12" s="6" customFormat="1" ht="18" customHeight="1" x14ac:dyDescent="0.25">
      <c r="A19" s="225"/>
      <c r="B19" s="174"/>
      <c r="C19" s="174" t="s">
        <v>35</v>
      </c>
      <c r="D19" s="175">
        <v>1</v>
      </c>
      <c r="E19" s="301">
        <v>48714</v>
      </c>
      <c r="F19" s="33"/>
      <c r="G19" s="33">
        <v>0</v>
      </c>
      <c r="H19" s="33">
        <v>1</v>
      </c>
      <c r="I19" s="33">
        <v>0</v>
      </c>
      <c r="J19" s="32">
        <f t="shared" si="0"/>
        <v>48714</v>
      </c>
      <c r="K19" s="32">
        <f t="shared" si="1"/>
        <v>0</v>
      </c>
      <c r="L19" s="222"/>
    </row>
    <row r="20" spans="1:12" s="6" customFormat="1" ht="31.5" x14ac:dyDescent="0.25">
      <c r="A20" s="221">
        <v>3</v>
      </c>
      <c r="B20" s="40" t="s">
        <v>15</v>
      </c>
      <c r="C20" s="36"/>
      <c r="D20" s="35"/>
      <c r="E20" s="34"/>
      <c r="F20" s="33"/>
      <c r="G20" s="33"/>
      <c r="H20" s="33"/>
      <c r="I20" s="33"/>
      <c r="J20" s="32"/>
      <c r="K20" s="32"/>
      <c r="L20" s="222"/>
    </row>
    <row r="21" spans="1:12" s="6" customFormat="1" ht="15.75" x14ac:dyDescent="0.25">
      <c r="A21" s="226" t="s">
        <v>14</v>
      </c>
      <c r="B21" s="36" t="s">
        <v>13</v>
      </c>
      <c r="C21" s="36"/>
      <c r="D21" s="35"/>
      <c r="E21" s="34"/>
      <c r="F21" s="33"/>
      <c r="G21" s="33"/>
      <c r="H21" s="33"/>
      <c r="I21" s="33"/>
      <c r="J21" s="32"/>
      <c r="K21" s="32"/>
      <c r="L21" s="222"/>
    </row>
    <row r="22" spans="1:12" s="6" customFormat="1" ht="15.75" x14ac:dyDescent="0.25">
      <c r="A22" s="226" t="s">
        <v>12</v>
      </c>
      <c r="B22" s="36" t="s">
        <v>11</v>
      </c>
      <c r="C22" s="36"/>
      <c r="D22" s="35"/>
      <c r="E22" s="34"/>
      <c r="F22" s="33"/>
      <c r="G22" s="33"/>
      <c r="H22" s="33"/>
      <c r="I22" s="33"/>
      <c r="J22" s="32"/>
      <c r="K22" s="32"/>
      <c r="L22" s="222"/>
    </row>
    <row r="23" spans="1:12" s="6" customFormat="1" ht="63" x14ac:dyDescent="0.25">
      <c r="A23" s="225">
        <v>4</v>
      </c>
      <c r="B23" s="36" t="s">
        <v>10</v>
      </c>
      <c r="C23" s="36"/>
      <c r="D23" s="35"/>
      <c r="E23" s="34"/>
      <c r="F23" s="33"/>
      <c r="G23" s="33"/>
      <c r="H23" s="33"/>
      <c r="I23" s="33"/>
      <c r="J23" s="32"/>
      <c r="K23" s="32"/>
      <c r="L23" s="222"/>
    </row>
    <row r="24" spans="1:12" s="6" customFormat="1" ht="15.75" x14ac:dyDescent="0.25">
      <c r="A24" s="225">
        <v>5</v>
      </c>
      <c r="B24" s="36" t="s">
        <v>9</v>
      </c>
      <c r="C24" s="36"/>
      <c r="D24" s="35"/>
      <c r="E24" s="34"/>
      <c r="F24" s="33"/>
      <c r="G24" s="33"/>
      <c r="H24" s="33"/>
      <c r="I24" s="33"/>
      <c r="J24" s="32"/>
      <c r="K24" s="32"/>
      <c r="L24" s="222"/>
    </row>
    <row r="25" spans="1:12" s="6" customFormat="1" ht="15.75" x14ac:dyDescent="0.25">
      <c r="A25" s="225">
        <v>6</v>
      </c>
      <c r="B25" s="40" t="s">
        <v>8</v>
      </c>
      <c r="C25" s="36" t="s">
        <v>7</v>
      </c>
      <c r="D25" s="205">
        <v>3</v>
      </c>
      <c r="E25" s="301">
        <v>48714</v>
      </c>
      <c r="F25" s="33"/>
      <c r="G25" s="33">
        <v>0</v>
      </c>
      <c r="H25" s="33">
        <v>1</v>
      </c>
      <c r="I25" s="33">
        <v>30</v>
      </c>
      <c r="J25" s="32">
        <f t="shared" ref="J25:J27" si="2">G25+F25+(D25*E25)</f>
        <v>146142</v>
      </c>
      <c r="K25" s="32">
        <f t="shared" ref="K25:K27" si="3">J25*I25*H25</f>
        <v>4384260</v>
      </c>
      <c r="L25" s="222"/>
    </row>
    <row r="26" spans="1:12" s="6" customFormat="1" ht="18" customHeight="1" x14ac:dyDescent="0.25">
      <c r="A26" s="215"/>
      <c r="B26" s="36"/>
      <c r="C26" s="36" t="s">
        <v>6</v>
      </c>
      <c r="D26" s="175">
        <v>1.5</v>
      </c>
      <c r="E26" s="301">
        <v>48714</v>
      </c>
      <c r="F26" s="33"/>
      <c r="G26" s="33">
        <v>0</v>
      </c>
      <c r="H26" s="33">
        <v>1</v>
      </c>
      <c r="I26" s="33">
        <v>30</v>
      </c>
      <c r="J26" s="32">
        <f t="shared" si="2"/>
        <v>73071</v>
      </c>
      <c r="K26" s="32">
        <f t="shared" si="3"/>
        <v>2192130</v>
      </c>
      <c r="L26" s="222"/>
    </row>
    <row r="27" spans="1:12" s="6" customFormat="1" ht="18" customHeight="1" x14ac:dyDescent="0.25">
      <c r="A27" s="215"/>
      <c r="B27" s="36"/>
      <c r="C27" s="36" t="s">
        <v>35</v>
      </c>
      <c r="D27" s="175">
        <v>1</v>
      </c>
      <c r="E27" s="301">
        <v>48714</v>
      </c>
      <c r="F27" s="33"/>
      <c r="G27" s="33">
        <v>0</v>
      </c>
      <c r="H27" s="33">
        <v>1</v>
      </c>
      <c r="I27" s="33">
        <v>30</v>
      </c>
      <c r="J27" s="32">
        <f t="shared" si="2"/>
        <v>48714</v>
      </c>
      <c r="K27" s="32">
        <f t="shared" si="3"/>
        <v>1461420</v>
      </c>
      <c r="L27" s="222"/>
    </row>
    <row r="28" spans="1:12" s="6" customFormat="1" ht="18" customHeight="1" x14ac:dyDescent="0.25">
      <c r="A28" s="227"/>
      <c r="B28" s="36"/>
      <c r="C28" s="36" t="s">
        <v>4</v>
      </c>
      <c r="D28" s="35"/>
      <c r="E28" s="34"/>
      <c r="F28" s="33"/>
      <c r="G28" s="33"/>
      <c r="H28" s="33"/>
      <c r="I28" s="33"/>
      <c r="J28" s="32"/>
      <c r="K28" s="32"/>
      <c r="L28" s="222"/>
    </row>
    <row r="29" spans="1:12" s="6" customFormat="1" ht="19.5" customHeight="1" x14ac:dyDescent="0.25">
      <c r="A29" s="226"/>
      <c r="B29" s="340" t="s">
        <v>3</v>
      </c>
      <c r="C29" s="340"/>
      <c r="D29" s="228"/>
      <c r="E29" s="230"/>
      <c r="F29" s="230"/>
      <c r="G29" s="230"/>
      <c r="H29" s="231"/>
      <c r="I29" s="230"/>
      <c r="J29" s="232">
        <f>SUM(J14:J28)</f>
        <v>535854</v>
      </c>
      <c r="K29" s="232">
        <f>SUM(K14:K28)</f>
        <v>23382720</v>
      </c>
      <c r="L29" s="230"/>
    </row>
    <row r="30" spans="1:12" s="6" customFormat="1" ht="15.75" x14ac:dyDescent="0.25">
      <c r="A30" s="24"/>
      <c r="B30" s="23"/>
      <c r="C30" s="23"/>
      <c r="D30" s="22"/>
      <c r="E30" s="20"/>
      <c r="F30" s="20"/>
      <c r="G30" s="20"/>
      <c r="H30" s="21"/>
      <c r="I30" s="20"/>
      <c r="J30" s="20"/>
      <c r="K30" s="20"/>
      <c r="L30" s="20"/>
    </row>
    <row r="31" spans="1:12" s="6" customFormat="1" ht="15.75" x14ac:dyDescent="0.25">
      <c r="A31" s="19" t="s">
        <v>34</v>
      </c>
      <c r="B31" s="322" t="s">
        <v>131</v>
      </c>
      <c r="C31" s="322"/>
      <c r="D31" s="322"/>
      <c r="E31" s="322"/>
      <c r="F31" s="322"/>
      <c r="G31" s="322"/>
      <c r="H31" s="322"/>
      <c r="I31" s="322"/>
      <c r="J31" s="322"/>
      <c r="K31" s="322"/>
      <c r="L31" s="322"/>
    </row>
    <row r="32" spans="1:12" s="6" customFormat="1" ht="15.75" x14ac:dyDescent="0.25">
      <c r="A32" s="10"/>
      <c r="B32" s="7"/>
      <c r="C32" s="7"/>
      <c r="D32" s="53"/>
      <c r="E32" s="52"/>
      <c r="F32" s="7"/>
      <c r="G32" s="7"/>
      <c r="H32" s="7"/>
      <c r="I32" s="7"/>
      <c r="J32" s="7"/>
      <c r="K32" s="7"/>
      <c r="L32" s="7"/>
    </row>
    <row r="33" spans="1:12" s="6" customFormat="1" ht="94.5" x14ac:dyDescent="0.25">
      <c r="A33" s="215" t="s">
        <v>32</v>
      </c>
      <c r="B33" s="215" t="s">
        <v>31</v>
      </c>
      <c r="C33" s="215" t="s">
        <v>30</v>
      </c>
      <c r="D33" s="216" t="s">
        <v>29</v>
      </c>
      <c r="E33" s="303" t="s">
        <v>28</v>
      </c>
      <c r="F33" s="218" t="s">
        <v>27</v>
      </c>
      <c r="G33" s="216" t="s">
        <v>26</v>
      </c>
      <c r="H33" s="216" t="s">
        <v>25</v>
      </c>
      <c r="I33" s="216" t="s">
        <v>24</v>
      </c>
      <c r="J33" s="216" t="s">
        <v>23</v>
      </c>
      <c r="K33" s="216" t="s">
        <v>22</v>
      </c>
      <c r="L33" s="216" t="s">
        <v>21</v>
      </c>
    </row>
    <row r="34" spans="1:12" s="6" customFormat="1" ht="18" customHeight="1" x14ac:dyDescent="0.25">
      <c r="A34" s="221">
        <v>1</v>
      </c>
      <c r="B34" s="40" t="s">
        <v>20</v>
      </c>
      <c r="C34" s="36"/>
      <c r="D34" s="45"/>
      <c r="E34" s="34"/>
      <c r="F34" s="33"/>
      <c r="G34" s="33"/>
      <c r="H34" s="33"/>
      <c r="I34" s="33"/>
      <c r="J34" s="32"/>
      <c r="K34" s="32"/>
      <c r="L34" s="222"/>
    </row>
    <row r="35" spans="1:12" s="6" customFormat="1" ht="15.75" x14ac:dyDescent="0.25">
      <c r="A35" s="310" t="s">
        <v>108</v>
      </c>
      <c r="B35" s="171" t="s">
        <v>137</v>
      </c>
      <c r="C35" s="171" t="s">
        <v>19</v>
      </c>
      <c r="D35" s="172">
        <v>0.25</v>
      </c>
      <c r="E35" s="301">
        <v>48714</v>
      </c>
      <c r="F35" s="191">
        <v>0</v>
      </c>
      <c r="G35" s="191">
        <v>0</v>
      </c>
      <c r="H35" s="189">
        <v>1</v>
      </c>
      <c r="I35" s="189">
        <v>90</v>
      </c>
      <c r="J35" s="190">
        <f>G35+F35+(D35*E35)</f>
        <v>12178.5</v>
      </c>
      <c r="K35" s="190">
        <f>J35*I35*H35</f>
        <v>1096065</v>
      </c>
      <c r="L35" s="311"/>
    </row>
    <row r="36" spans="1:12" s="6" customFormat="1" ht="15.75" x14ac:dyDescent="0.25">
      <c r="A36" s="310" t="s">
        <v>109</v>
      </c>
      <c r="B36" s="171" t="s">
        <v>138</v>
      </c>
      <c r="C36" s="171" t="s">
        <v>139</v>
      </c>
      <c r="D36" s="172">
        <v>2.2000000000000002</v>
      </c>
      <c r="E36" s="301">
        <v>48714</v>
      </c>
      <c r="F36" s="191">
        <v>0</v>
      </c>
      <c r="G36" s="191">
        <v>0</v>
      </c>
      <c r="H36" s="189">
        <v>1</v>
      </c>
      <c r="I36" s="189">
        <v>90</v>
      </c>
      <c r="J36" s="190">
        <f t="shared" ref="J36:J39" si="4">G36+F36+(D36*E36)</f>
        <v>107170.8</v>
      </c>
      <c r="K36" s="190">
        <f t="shared" ref="K36:K39" si="5">J36*I36*H36</f>
        <v>9645372</v>
      </c>
      <c r="L36" s="311"/>
    </row>
    <row r="37" spans="1:12" s="6" customFormat="1" ht="15.75" x14ac:dyDescent="0.25">
      <c r="A37" s="312">
        <v>2</v>
      </c>
      <c r="B37" s="173" t="s">
        <v>18</v>
      </c>
      <c r="C37" s="174" t="s">
        <v>7</v>
      </c>
      <c r="D37" s="205">
        <v>3</v>
      </c>
      <c r="E37" s="301">
        <v>48714</v>
      </c>
      <c r="F37" s="191">
        <v>0</v>
      </c>
      <c r="G37" s="189">
        <v>0</v>
      </c>
      <c r="H37" s="189">
        <v>1</v>
      </c>
      <c r="I37" s="189">
        <v>0</v>
      </c>
      <c r="J37" s="190">
        <f t="shared" si="4"/>
        <v>146142</v>
      </c>
      <c r="K37" s="190">
        <f t="shared" si="5"/>
        <v>0</v>
      </c>
      <c r="L37" s="313"/>
    </row>
    <row r="38" spans="1:12" s="6" customFormat="1" ht="15.75" x14ac:dyDescent="0.25">
      <c r="A38" s="314"/>
      <c r="B38" s="174"/>
      <c r="C38" s="174" t="s">
        <v>17</v>
      </c>
      <c r="D38" s="175">
        <v>1.5</v>
      </c>
      <c r="E38" s="301">
        <v>48714</v>
      </c>
      <c r="F38" s="191">
        <v>0</v>
      </c>
      <c r="G38" s="189">
        <v>0</v>
      </c>
      <c r="H38" s="189">
        <v>1</v>
      </c>
      <c r="I38" s="189">
        <v>45</v>
      </c>
      <c r="J38" s="190">
        <f t="shared" si="4"/>
        <v>73071</v>
      </c>
      <c r="K38" s="190">
        <f t="shared" si="5"/>
        <v>3288195</v>
      </c>
      <c r="L38" s="311"/>
    </row>
    <row r="39" spans="1:12" s="6" customFormat="1" ht="18" customHeight="1" x14ac:dyDescent="0.25">
      <c r="A39" s="314"/>
      <c r="B39" s="174"/>
      <c r="C39" s="174" t="s">
        <v>35</v>
      </c>
      <c r="D39" s="175">
        <v>0.5</v>
      </c>
      <c r="E39" s="301">
        <v>48714</v>
      </c>
      <c r="F39" s="191">
        <v>0</v>
      </c>
      <c r="G39" s="189">
        <v>0</v>
      </c>
      <c r="H39" s="189">
        <v>1</v>
      </c>
      <c r="I39" s="189">
        <v>45</v>
      </c>
      <c r="J39" s="190">
        <f t="shared" si="4"/>
        <v>24357</v>
      </c>
      <c r="K39" s="190">
        <f t="shared" si="5"/>
        <v>1096065</v>
      </c>
      <c r="L39" s="311"/>
    </row>
    <row r="40" spans="1:12" s="6" customFormat="1" ht="31.5" x14ac:dyDescent="0.25">
      <c r="A40" s="312">
        <v>3</v>
      </c>
      <c r="B40" s="173" t="s">
        <v>15</v>
      </c>
      <c r="C40" s="174"/>
      <c r="D40" s="175"/>
      <c r="E40" s="188"/>
      <c r="F40" s="189"/>
      <c r="G40" s="189"/>
      <c r="H40" s="189"/>
      <c r="I40" s="189"/>
      <c r="J40" s="190"/>
      <c r="K40" s="190"/>
      <c r="L40" s="311"/>
    </row>
    <row r="41" spans="1:12" s="6" customFormat="1" ht="15.75" x14ac:dyDescent="0.25">
      <c r="A41" s="315" t="s">
        <v>14</v>
      </c>
      <c r="B41" s="174" t="s">
        <v>13</v>
      </c>
      <c r="C41" s="174"/>
      <c r="D41" s="175"/>
      <c r="E41" s="188"/>
      <c r="F41" s="189"/>
      <c r="G41" s="189"/>
      <c r="H41" s="189"/>
      <c r="I41" s="189"/>
      <c r="J41" s="190"/>
      <c r="K41" s="190"/>
      <c r="L41" s="311"/>
    </row>
    <row r="42" spans="1:12" s="6" customFormat="1" ht="15.75" x14ac:dyDescent="0.25">
      <c r="A42" s="315" t="s">
        <v>12</v>
      </c>
      <c r="B42" s="174" t="s">
        <v>11</v>
      </c>
      <c r="C42" s="174"/>
      <c r="D42" s="175"/>
      <c r="E42" s="188"/>
      <c r="F42" s="189"/>
      <c r="G42" s="189"/>
      <c r="H42" s="189"/>
      <c r="I42" s="189"/>
      <c r="J42" s="190"/>
      <c r="K42" s="190"/>
      <c r="L42" s="311"/>
    </row>
    <row r="43" spans="1:12" s="6" customFormat="1" ht="63" x14ac:dyDescent="0.25">
      <c r="A43" s="314">
        <v>4</v>
      </c>
      <c r="B43" s="174" t="s">
        <v>94</v>
      </c>
      <c r="C43" s="174"/>
      <c r="D43" s="175"/>
      <c r="E43" s="188"/>
      <c r="F43" s="189"/>
      <c r="G43" s="189"/>
      <c r="H43" s="189"/>
      <c r="I43" s="189"/>
      <c r="J43" s="190"/>
      <c r="K43" s="190"/>
      <c r="L43" s="311"/>
    </row>
    <row r="44" spans="1:12" s="6" customFormat="1" ht="15.75" x14ac:dyDescent="0.25">
      <c r="A44" s="314">
        <v>5</v>
      </c>
      <c r="B44" s="174" t="s">
        <v>95</v>
      </c>
      <c r="C44" s="174"/>
      <c r="D44" s="175"/>
      <c r="E44" s="188"/>
      <c r="F44" s="189"/>
      <c r="G44" s="189"/>
      <c r="H44" s="189"/>
      <c r="I44" s="189"/>
      <c r="J44" s="190"/>
      <c r="K44" s="190"/>
      <c r="L44" s="311"/>
    </row>
    <row r="45" spans="1:12" s="6" customFormat="1" ht="15.75" x14ac:dyDescent="0.25">
      <c r="A45" s="314">
        <v>6</v>
      </c>
      <c r="B45" s="173" t="s">
        <v>8</v>
      </c>
      <c r="C45" s="174" t="s">
        <v>7</v>
      </c>
      <c r="D45" s="206">
        <v>1</v>
      </c>
      <c r="E45" s="301">
        <v>48714</v>
      </c>
      <c r="F45" s="191"/>
      <c r="G45" s="189">
        <v>0</v>
      </c>
      <c r="H45" s="189">
        <v>0</v>
      </c>
      <c r="I45" s="189">
        <v>0</v>
      </c>
      <c r="J45" s="190">
        <f>G45+F45+(D45*E45)</f>
        <v>48714</v>
      </c>
      <c r="K45" s="190">
        <f>J45*I45*H45</f>
        <v>0</v>
      </c>
      <c r="L45" s="311"/>
    </row>
    <row r="46" spans="1:12" s="6" customFormat="1" ht="18" customHeight="1" x14ac:dyDescent="0.25">
      <c r="A46" s="316"/>
      <c r="B46" s="174"/>
      <c r="C46" s="174" t="s">
        <v>6</v>
      </c>
      <c r="D46" s="172">
        <v>1.5</v>
      </c>
      <c r="E46" s="301">
        <v>48714</v>
      </c>
      <c r="F46" s="191"/>
      <c r="G46" s="189">
        <v>0</v>
      </c>
      <c r="H46" s="189">
        <v>0</v>
      </c>
      <c r="I46" s="189">
        <v>0</v>
      </c>
      <c r="J46" s="190">
        <v>0</v>
      </c>
      <c r="K46" s="190">
        <f>J46*I46*H46</f>
        <v>0</v>
      </c>
      <c r="L46" s="311"/>
    </row>
    <row r="47" spans="1:12" s="6" customFormat="1" ht="18" customHeight="1" x14ac:dyDescent="0.25">
      <c r="A47" s="316"/>
      <c r="B47" s="174"/>
      <c r="C47" s="174" t="s">
        <v>35</v>
      </c>
      <c r="D47" s="175">
        <v>0.5</v>
      </c>
      <c r="E47" s="301">
        <v>48714</v>
      </c>
      <c r="F47" s="189"/>
      <c r="G47" s="189">
        <v>0</v>
      </c>
      <c r="H47" s="189">
        <v>1</v>
      </c>
      <c r="I47" s="33">
        <v>90</v>
      </c>
      <c r="J47" s="32">
        <f t="shared" ref="J47" si="6">G47+F47+(D47*E47)</f>
        <v>24357</v>
      </c>
      <c r="K47" s="32">
        <f t="shared" ref="K47" si="7">J47*I47*H47</f>
        <v>2192130</v>
      </c>
      <c r="L47" s="311"/>
    </row>
    <row r="48" spans="1:12" s="6" customFormat="1" ht="18" customHeight="1" x14ac:dyDescent="0.25">
      <c r="A48" s="315"/>
      <c r="B48" s="174"/>
      <c r="C48" s="174" t="s">
        <v>4</v>
      </c>
      <c r="D48" s="175"/>
      <c r="E48" s="188"/>
      <c r="F48" s="189"/>
      <c r="G48" s="189"/>
      <c r="H48" s="189"/>
      <c r="I48" s="189"/>
      <c r="J48" s="190"/>
      <c r="K48" s="190"/>
      <c r="L48" s="311"/>
    </row>
    <row r="49" spans="1:13" s="6" customFormat="1" ht="19.5" customHeight="1" x14ac:dyDescent="0.25">
      <c r="A49" s="315"/>
      <c r="B49" s="352" t="s">
        <v>3</v>
      </c>
      <c r="C49" s="352"/>
      <c r="D49" s="317"/>
      <c r="E49" s="318"/>
      <c r="F49" s="318"/>
      <c r="G49" s="318"/>
      <c r="H49" s="319"/>
      <c r="I49" s="318"/>
      <c r="J49" s="320">
        <f>SUM(J34:J48)</f>
        <v>435990.3</v>
      </c>
      <c r="K49" s="320">
        <f>SUM(K34:K48)</f>
        <v>17317827</v>
      </c>
      <c r="L49" s="318"/>
    </row>
    <row r="50" spans="1:13" s="6" customFormat="1" ht="19.5" customHeight="1" x14ac:dyDescent="0.25">
      <c r="A50" s="24"/>
      <c r="B50" s="23"/>
      <c r="C50" s="23"/>
      <c r="D50" s="22"/>
      <c r="E50" s="20"/>
      <c r="F50" s="20"/>
      <c r="G50" s="20"/>
      <c r="H50" s="21"/>
      <c r="I50" s="20"/>
      <c r="J50" s="20"/>
      <c r="K50" s="20"/>
      <c r="L50" s="20"/>
    </row>
    <row r="51" spans="1:13" s="6" customFormat="1" ht="24" customHeight="1" x14ac:dyDescent="0.25">
      <c r="A51" s="19" t="s">
        <v>2</v>
      </c>
      <c r="B51" s="322" t="s">
        <v>1</v>
      </c>
      <c r="C51" s="322"/>
      <c r="D51" s="322"/>
      <c r="E51" s="322"/>
      <c r="F51" s="322"/>
      <c r="G51" s="322"/>
      <c r="H51" s="322"/>
      <c r="I51" s="322"/>
      <c r="J51" s="322"/>
      <c r="K51" s="322"/>
      <c r="L51" s="322"/>
    </row>
    <row r="52" spans="1:13" s="241" customFormat="1" ht="20.100000000000001" customHeight="1" x14ac:dyDescent="0.25">
      <c r="A52" s="239"/>
      <c r="B52" s="334" t="s">
        <v>122</v>
      </c>
      <c r="C52" s="334"/>
      <c r="D52" s="334"/>
      <c r="E52" s="334"/>
      <c r="F52" s="334"/>
      <c r="G52" s="334"/>
      <c r="H52" s="334"/>
      <c r="I52" s="334"/>
      <c r="J52" s="334"/>
      <c r="K52" s="334"/>
      <c r="L52" s="334"/>
      <c r="M52" s="334"/>
    </row>
    <row r="53" spans="1:13" s="241" customFormat="1" ht="20.100000000000001" customHeight="1" x14ac:dyDescent="0.25">
      <c r="A53" s="239"/>
      <c r="B53" s="335" t="s">
        <v>123</v>
      </c>
      <c r="C53" s="335"/>
      <c r="D53" s="335"/>
      <c r="E53" s="335"/>
      <c r="G53" s="321">
        <f>K29</f>
        <v>23382720</v>
      </c>
      <c r="H53" s="236" t="s">
        <v>124</v>
      </c>
      <c r="I53" s="236"/>
      <c r="J53" s="237"/>
      <c r="K53" s="236"/>
      <c r="L53" s="236"/>
      <c r="M53" s="236"/>
    </row>
    <row r="54" spans="1:13" s="241" customFormat="1" ht="20.100000000000001" customHeight="1" x14ac:dyDescent="0.25">
      <c r="A54" s="239"/>
      <c r="B54" s="244" t="s">
        <v>125</v>
      </c>
      <c r="C54" s="244"/>
      <c r="D54" s="244"/>
      <c r="E54" s="245"/>
      <c r="F54" s="245"/>
      <c r="H54" s="336">
        <f>K49</f>
        <v>17317827</v>
      </c>
      <c r="I54" s="336"/>
      <c r="J54" s="236" t="s">
        <v>126</v>
      </c>
      <c r="K54" s="236"/>
      <c r="L54" s="236"/>
      <c r="M54" s="236"/>
    </row>
    <row r="55" spans="1:13" s="241" customFormat="1" ht="20.100000000000001" customHeight="1" x14ac:dyDescent="0.25">
      <c r="A55" s="239"/>
      <c r="B55" s="244" t="s">
        <v>127</v>
      </c>
      <c r="C55" s="244"/>
      <c r="D55" s="246"/>
      <c r="E55" s="247"/>
      <c r="F55" s="337">
        <f>G53-H54</f>
        <v>6064893</v>
      </c>
      <c r="G55" s="337" t="s">
        <v>128</v>
      </c>
      <c r="H55" s="236" t="s">
        <v>129</v>
      </c>
      <c r="I55" s="238">
        <f>(G53-H54)/G53</f>
        <v>0.25937500000000002</v>
      </c>
      <c r="J55" s="242"/>
      <c r="K55" s="242"/>
      <c r="L55" s="236"/>
      <c r="M55" s="238"/>
    </row>
    <row r="56" spans="1:13" s="178" customFormat="1" ht="15.75" x14ac:dyDescent="0.25">
      <c r="A56" s="55"/>
      <c r="B56" s="55"/>
      <c r="C56" s="55"/>
      <c r="D56" s="55"/>
      <c r="E56" s="55"/>
      <c r="F56" s="55"/>
      <c r="G56" s="55"/>
      <c r="H56" s="55"/>
      <c r="I56" s="55"/>
      <c r="J56" s="55"/>
      <c r="K56" s="55"/>
      <c r="L56" s="55"/>
    </row>
    <row r="57" spans="1:13" s="178" customFormat="1" ht="15.75" x14ac:dyDescent="0.25">
      <c r="A57" s="55"/>
      <c r="B57" s="55"/>
      <c r="C57" s="55"/>
      <c r="D57" s="55"/>
      <c r="E57" s="55"/>
      <c r="F57" s="55"/>
      <c r="G57" s="55"/>
      <c r="H57" s="55"/>
      <c r="I57" s="55"/>
      <c r="J57" s="55"/>
      <c r="K57" s="55"/>
      <c r="L57" s="55"/>
    </row>
    <row r="58" spans="1:13" s="178" customFormat="1" ht="15.75" x14ac:dyDescent="0.25">
      <c r="A58" s="55"/>
      <c r="B58" s="55"/>
      <c r="C58" s="55"/>
      <c r="D58" s="55"/>
      <c r="E58" s="55"/>
      <c r="F58" s="55"/>
      <c r="G58" s="55"/>
      <c r="H58" s="55"/>
      <c r="I58" s="55"/>
      <c r="J58" s="55"/>
      <c r="K58" s="55"/>
      <c r="L58" s="55"/>
    </row>
    <row r="59" spans="1:13" s="178" customFormat="1" ht="15.75" x14ac:dyDescent="0.25">
      <c r="A59" s="55"/>
      <c r="B59" s="55"/>
      <c r="C59" s="55"/>
      <c r="D59" s="55"/>
      <c r="E59" s="55"/>
      <c r="F59" s="55"/>
      <c r="G59" s="55"/>
      <c r="H59" s="55"/>
      <c r="I59" s="55"/>
      <c r="J59" s="55"/>
      <c r="K59" s="55"/>
      <c r="L59" s="55"/>
    </row>
    <row r="60" spans="1:13" s="178" customFormat="1" ht="15.75" x14ac:dyDescent="0.25">
      <c r="A60" s="55"/>
      <c r="B60" s="55"/>
      <c r="C60" s="55"/>
      <c r="D60" s="55"/>
      <c r="E60" s="55"/>
      <c r="F60" s="55"/>
      <c r="G60" s="55"/>
      <c r="H60" s="55"/>
      <c r="I60" s="55"/>
      <c r="J60" s="55"/>
      <c r="K60" s="55"/>
      <c r="L60" s="55"/>
    </row>
    <row r="61" spans="1:13" s="178" customFormat="1" ht="15.75" x14ac:dyDescent="0.25">
      <c r="A61" s="55"/>
      <c r="B61" s="55"/>
      <c r="C61" s="55"/>
      <c r="D61" s="55"/>
      <c r="E61" s="55"/>
      <c r="F61" s="55"/>
      <c r="G61" s="55"/>
      <c r="H61" s="55"/>
      <c r="I61" s="55"/>
      <c r="J61" s="55"/>
      <c r="K61" s="55"/>
      <c r="L61" s="55"/>
    </row>
    <row r="62" spans="1:13" s="178" customFormat="1" ht="15.75" x14ac:dyDescent="0.25">
      <c r="A62" s="55"/>
      <c r="B62" s="55"/>
      <c r="C62" s="55"/>
      <c r="D62" s="55"/>
      <c r="E62" s="55"/>
      <c r="F62" s="55"/>
      <c r="G62" s="55"/>
      <c r="H62" s="55"/>
      <c r="I62" s="55"/>
      <c r="J62" s="55"/>
      <c r="K62" s="55"/>
      <c r="L62" s="55"/>
    </row>
    <row r="63" spans="1:13" s="178" customFormat="1" ht="15.75" x14ac:dyDescent="0.25">
      <c r="A63" s="55"/>
      <c r="B63" s="55"/>
      <c r="C63" s="55"/>
      <c r="D63" s="55"/>
      <c r="E63" s="55"/>
      <c r="F63" s="55"/>
      <c r="G63" s="55"/>
      <c r="H63" s="55"/>
      <c r="I63" s="55"/>
      <c r="J63" s="55"/>
      <c r="K63" s="55"/>
      <c r="L63" s="55"/>
    </row>
    <row r="64" spans="1:13" s="178" customFormat="1" ht="15.75" x14ac:dyDescent="0.25">
      <c r="A64" s="55"/>
      <c r="B64" s="55"/>
      <c r="C64" s="55"/>
      <c r="D64" s="55"/>
      <c r="E64" s="55"/>
      <c r="F64" s="55"/>
      <c r="G64" s="55"/>
      <c r="H64" s="55"/>
      <c r="I64" s="55"/>
      <c r="J64" s="55"/>
      <c r="K64" s="55"/>
      <c r="L64" s="55"/>
    </row>
    <row r="65" spans="1:12" s="178" customFormat="1" ht="15.75" x14ac:dyDescent="0.25">
      <c r="A65" s="55"/>
      <c r="B65" s="55"/>
      <c r="C65" s="55"/>
      <c r="D65" s="55"/>
      <c r="E65" s="55"/>
      <c r="F65" s="55"/>
      <c r="G65" s="55"/>
      <c r="H65" s="55"/>
      <c r="I65" s="55"/>
      <c r="J65" s="55"/>
      <c r="K65" s="55"/>
      <c r="L65" s="55"/>
    </row>
    <row r="66" spans="1:12" s="178" customFormat="1" ht="15.75" x14ac:dyDescent="0.25">
      <c r="A66" s="55"/>
      <c r="B66" s="55"/>
      <c r="C66" s="55"/>
      <c r="D66" s="55"/>
      <c r="E66" s="55"/>
      <c r="F66" s="55"/>
      <c r="G66" s="55"/>
      <c r="H66" s="55"/>
      <c r="I66" s="55"/>
      <c r="J66" s="55"/>
      <c r="K66" s="55"/>
      <c r="L66" s="55"/>
    </row>
    <row r="67" spans="1:12" s="178" customFormat="1" ht="15.75" x14ac:dyDescent="0.25">
      <c r="A67" s="55"/>
      <c r="B67" s="55"/>
      <c r="C67" s="55"/>
      <c r="D67" s="55"/>
      <c r="E67" s="55"/>
      <c r="F67" s="55"/>
      <c r="G67" s="55"/>
      <c r="H67" s="55"/>
      <c r="I67" s="55"/>
      <c r="J67" s="55"/>
      <c r="K67" s="55"/>
      <c r="L67" s="55"/>
    </row>
    <row r="68" spans="1:12" s="178" customFormat="1" ht="15.75" x14ac:dyDescent="0.25">
      <c r="A68" s="55"/>
      <c r="B68" s="55"/>
      <c r="C68" s="55"/>
      <c r="D68" s="55"/>
      <c r="E68" s="55"/>
      <c r="F68" s="55"/>
      <c r="G68" s="55"/>
      <c r="H68" s="55"/>
      <c r="I68" s="55"/>
      <c r="J68" s="55"/>
      <c r="K68" s="55"/>
      <c r="L68" s="55"/>
    </row>
    <row r="69" spans="1:12" s="178" customFormat="1" ht="15.75" x14ac:dyDescent="0.25">
      <c r="A69" s="55"/>
      <c r="B69" s="55"/>
      <c r="C69" s="55"/>
      <c r="D69" s="55"/>
      <c r="E69" s="55"/>
      <c r="F69" s="55"/>
      <c r="G69" s="55"/>
      <c r="H69" s="55"/>
      <c r="I69" s="55"/>
      <c r="J69" s="55"/>
      <c r="K69" s="55"/>
      <c r="L69" s="55"/>
    </row>
    <row r="70" spans="1:12" s="178" customFormat="1" ht="15.75" x14ac:dyDescent="0.25">
      <c r="A70" s="55"/>
      <c r="B70" s="55"/>
      <c r="C70" s="55"/>
      <c r="D70" s="55"/>
      <c r="E70" s="55"/>
      <c r="F70" s="55"/>
      <c r="G70" s="55"/>
      <c r="H70" s="55"/>
      <c r="I70" s="55"/>
      <c r="J70" s="55"/>
      <c r="K70" s="179"/>
      <c r="L70" s="179"/>
    </row>
    <row r="71" spans="1:12" s="178" customFormat="1" ht="15.75" x14ac:dyDescent="0.25">
      <c r="A71" s="55"/>
      <c r="B71" s="55"/>
      <c r="C71" s="55"/>
      <c r="D71" s="55"/>
      <c r="E71" s="55"/>
      <c r="F71" s="55"/>
      <c r="G71" s="55"/>
      <c r="H71" s="55"/>
      <c r="I71" s="55"/>
      <c r="J71" s="55"/>
      <c r="K71" s="179"/>
      <c r="L71" s="179"/>
    </row>
    <row r="72" spans="1:12" s="178" customFormat="1" ht="15.75" x14ac:dyDescent="0.25">
      <c r="A72" s="55"/>
      <c r="B72" s="55"/>
      <c r="C72" s="55"/>
      <c r="D72" s="55"/>
      <c r="E72" s="55"/>
      <c r="F72" s="55"/>
      <c r="G72" s="55"/>
      <c r="H72" s="55"/>
      <c r="I72" s="55"/>
      <c r="J72" s="55"/>
      <c r="K72" s="179"/>
      <c r="L72" s="179"/>
    </row>
    <row r="73" spans="1:12" s="178" customFormat="1" ht="15.75" x14ac:dyDescent="0.25">
      <c r="A73" s="55"/>
      <c r="B73" s="55"/>
      <c r="C73" s="55"/>
      <c r="D73" s="55"/>
      <c r="E73" s="55"/>
      <c r="F73" s="55"/>
      <c r="G73" s="55"/>
      <c r="H73" s="55"/>
      <c r="I73" s="55"/>
      <c r="J73" s="55"/>
      <c r="K73" s="179"/>
      <c r="L73" s="179"/>
    </row>
    <row r="74" spans="1:12" s="178" customFormat="1" ht="15.75" x14ac:dyDescent="0.25">
      <c r="A74" s="55"/>
      <c r="B74" s="55"/>
      <c r="C74" s="55"/>
      <c r="D74" s="55"/>
      <c r="E74" s="55"/>
      <c r="F74" s="55"/>
      <c r="G74" s="55"/>
      <c r="H74" s="55"/>
      <c r="I74" s="55"/>
      <c r="J74" s="55"/>
      <c r="K74" s="179"/>
      <c r="L74" s="179"/>
    </row>
    <row r="75" spans="1:12" s="178" customFormat="1" ht="15.75" x14ac:dyDescent="0.25">
      <c r="A75" s="55"/>
      <c r="B75" s="55"/>
      <c r="C75" s="55"/>
      <c r="D75" s="55"/>
      <c r="E75" s="55"/>
      <c r="F75" s="55"/>
      <c r="G75" s="55"/>
      <c r="H75" s="55"/>
      <c r="I75" s="55"/>
      <c r="J75" s="55"/>
      <c r="K75" s="179"/>
      <c r="L75" s="179"/>
    </row>
    <row r="76" spans="1:12" s="178" customFormat="1" ht="15.75" x14ac:dyDescent="0.25">
      <c r="A76" s="55"/>
      <c r="B76" s="55"/>
      <c r="C76" s="55"/>
      <c r="D76" s="55"/>
      <c r="E76" s="55"/>
      <c r="F76" s="55"/>
      <c r="G76" s="55"/>
      <c r="H76" s="55"/>
      <c r="I76" s="55"/>
      <c r="J76" s="55"/>
      <c r="K76" s="179"/>
      <c r="L76" s="179"/>
    </row>
    <row r="77" spans="1:12" s="178" customFormat="1" ht="15.75" x14ac:dyDescent="0.25">
      <c r="A77" s="55"/>
      <c r="B77" s="55"/>
      <c r="C77" s="55"/>
      <c r="D77" s="55"/>
      <c r="E77" s="55"/>
      <c r="F77" s="55"/>
      <c r="G77" s="55"/>
      <c r="H77" s="55"/>
      <c r="I77" s="55"/>
      <c r="J77" s="55"/>
      <c r="K77" s="179"/>
      <c r="L77" s="179"/>
    </row>
    <row r="78" spans="1:12" s="178" customFormat="1" ht="15.75" x14ac:dyDescent="0.25">
      <c r="A78" s="55"/>
      <c r="B78" s="55"/>
      <c r="C78" s="55"/>
      <c r="D78" s="55"/>
      <c r="E78" s="55"/>
      <c r="F78" s="55"/>
      <c r="G78" s="55"/>
      <c r="H78" s="55"/>
      <c r="I78" s="55"/>
      <c r="J78" s="55"/>
      <c r="K78" s="179"/>
      <c r="L78" s="179"/>
    </row>
    <row r="79" spans="1:12" s="178" customFormat="1" ht="15.75" x14ac:dyDescent="0.25">
      <c r="A79" s="55"/>
      <c r="B79" s="55"/>
      <c r="C79" s="55"/>
      <c r="D79" s="55"/>
      <c r="E79" s="55"/>
      <c r="F79" s="55"/>
      <c r="G79" s="55"/>
      <c r="H79" s="55"/>
      <c r="I79" s="55"/>
      <c r="J79" s="55"/>
      <c r="K79" s="180"/>
      <c r="L79" s="180"/>
    </row>
    <row r="80" spans="1:12" s="178" customFormat="1" ht="15.75" x14ac:dyDescent="0.25">
      <c r="A80" s="55"/>
      <c r="B80" s="55"/>
      <c r="C80" s="55"/>
      <c r="D80" s="55"/>
      <c r="E80" s="55"/>
      <c r="F80" s="55"/>
      <c r="G80" s="55"/>
      <c r="H80" s="55"/>
      <c r="I80" s="55"/>
      <c r="J80" s="55"/>
      <c r="K80" s="181">
        <f>$K$29</f>
        <v>23382720</v>
      </c>
      <c r="L80" s="180"/>
    </row>
    <row r="81" spans="1:12" s="178" customFormat="1" ht="15.75" x14ac:dyDescent="0.25">
      <c r="A81" s="55"/>
      <c r="B81" s="55"/>
      <c r="C81" s="55"/>
      <c r="D81" s="55"/>
      <c r="E81" s="55"/>
      <c r="F81" s="55"/>
      <c r="G81" s="55"/>
      <c r="H81" s="55"/>
      <c r="I81" s="55"/>
      <c r="J81" s="55"/>
      <c r="K81" s="181">
        <f>$K$49</f>
        <v>17317827</v>
      </c>
      <c r="L81" s="182"/>
    </row>
    <row r="82" spans="1:12" s="178" customFormat="1" ht="15.75" x14ac:dyDescent="0.25">
      <c r="A82" s="55"/>
      <c r="B82" s="55"/>
      <c r="C82" s="55"/>
      <c r="D82" s="55"/>
      <c r="E82" s="55"/>
      <c r="F82" s="55"/>
      <c r="G82" s="55"/>
      <c r="H82" s="55"/>
      <c r="I82" s="55"/>
      <c r="J82" s="55"/>
      <c r="K82" s="181">
        <f>K80-K81</f>
        <v>6064893</v>
      </c>
      <c r="L82" s="182">
        <f>K82/K80*100%</f>
        <v>0.25937500000000002</v>
      </c>
    </row>
    <row r="83" spans="1:12" s="178" customFormat="1" ht="15.75" x14ac:dyDescent="0.25">
      <c r="A83" s="55"/>
      <c r="B83" s="55"/>
      <c r="C83" s="55"/>
      <c r="D83" s="55"/>
      <c r="E83" s="55"/>
      <c r="F83" s="55"/>
      <c r="G83" s="55"/>
      <c r="H83" s="55"/>
      <c r="I83" s="55"/>
      <c r="J83" s="55"/>
      <c r="K83" s="180"/>
      <c r="L83" s="182">
        <f>K81/K80*100%</f>
        <v>0.74062499999999998</v>
      </c>
    </row>
    <row r="84" spans="1:12" s="178" customFormat="1" ht="15.75" x14ac:dyDescent="0.25">
      <c r="A84" s="55"/>
      <c r="B84" s="55"/>
      <c r="C84" s="55"/>
      <c r="D84" s="55"/>
      <c r="E84" s="55"/>
      <c r="F84" s="55"/>
      <c r="G84" s="55"/>
      <c r="H84" s="55"/>
      <c r="I84" s="55"/>
      <c r="J84" s="55"/>
      <c r="K84" s="180"/>
      <c r="L84" s="182"/>
    </row>
    <row r="85" spans="1:12" s="178" customFormat="1" ht="15.75" x14ac:dyDescent="0.25">
      <c r="A85" s="55"/>
      <c r="B85" s="55"/>
      <c r="C85" s="55"/>
      <c r="D85" s="55"/>
      <c r="E85" s="55"/>
      <c r="F85" s="55"/>
      <c r="G85" s="55"/>
      <c r="H85" s="55"/>
      <c r="I85" s="55"/>
      <c r="J85" s="55"/>
      <c r="K85" s="180"/>
      <c r="L85" s="182"/>
    </row>
    <row r="86" spans="1:12" s="178" customFormat="1" ht="15.75" x14ac:dyDescent="0.25">
      <c r="A86" s="55"/>
      <c r="B86" s="55"/>
      <c r="C86" s="55"/>
      <c r="D86" s="55"/>
      <c r="E86" s="55"/>
      <c r="F86" s="55"/>
      <c r="G86" s="55"/>
      <c r="H86" s="55"/>
      <c r="I86" s="55"/>
      <c r="J86" s="55"/>
      <c r="K86" s="180"/>
      <c r="L86" s="182"/>
    </row>
    <row r="87" spans="1:12" s="178" customFormat="1" ht="15.75" x14ac:dyDescent="0.25">
      <c r="A87" s="55"/>
      <c r="B87" s="55"/>
      <c r="C87" s="55"/>
      <c r="D87" s="55"/>
      <c r="E87" s="55"/>
      <c r="F87" s="55"/>
      <c r="G87" s="55"/>
      <c r="H87" s="55"/>
      <c r="I87" s="55"/>
      <c r="J87" s="55"/>
      <c r="K87" s="180"/>
      <c r="L87" s="182"/>
    </row>
    <row r="88" spans="1:12" s="178" customFormat="1" ht="15.75" x14ac:dyDescent="0.25">
      <c r="A88" s="55"/>
      <c r="B88" s="55"/>
      <c r="C88" s="55"/>
      <c r="D88" s="55"/>
      <c r="E88" s="55"/>
      <c r="F88" s="55"/>
      <c r="G88" s="55"/>
      <c r="H88" s="55"/>
      <c r="I88" s="55"/>
      <c r="J88" s="55"/>
      <c r="K88" s="180"/>
      <c r="L88" s="182"/>
    </row>
    <row r="89" spans="1:12" s="178" customFormat="1" ht="15.75" x14ac:dyDescent="0.25">
      <c r="A89" s="55"/>
      <c r="B89" s="55"/>
      <c r="C89" s="55"/>
      <c r="D89" s="55"/>
      <c r="E89" s="55"/>
      <c r="F89" s="55"/>
      <c r="G89" s="55"/>
      <c r="H89" s="55"/>
      <c r="I89" s="55"/>
      <c r="J89" s="55"/>
      <c r="K89" s="180"/>
      <c r="L89" s="182"/>
    </row>
    <row r="90" spans="1:12" s="178" customFormat="1" ht="15.75" x14ac:dyDescent="0.25">
      <c r="A90" s="55"/>
      <c r="B90" s="183" t="s">
        <v>0</v>
      </c>
      <c r="C90" s="55"/>
      <c r="D90" s="55"/>
      <c r="E90" s="55"/>
      <c r="F90" s="55"/>
      <c r="G90" s="55"/>
      <c r="H90" s="55"/>
      <c r="I90" s="55"/>
      <c r="J90" s="55"/>
      <c r="K90" s="7"/>
      <c r="L90" s="7"/>
    </row>
    <row r="91" spans="1:12" s="6" customFormat="1" ht="20.100000000000001" customHeight="1" x14ac:dyDescent="0.25">
      <c r="A91" s="10"/>
      <c r="B91" s="9"/>
      <c r="C91" s="8"/>
      <c r="D91" s="8"/>
      <c r="E91" s="8"/>
      <c r="F91" s="8"/>
      <c r="G91" s="7"/>
      <c r="H91" s="7"/>
      <c r="I91" s="7"/>
      <c r="J91" s="7"/>
      <c r="K91" s="7"/>
      <c r="L91" s="7"/>
    </row>
  </sheetData>
  <mergeCells count="17">
    <mergeCell ref="B51:L51"/>
    <mergeCell ref="B52:M52"/>
    <mergeCell ref="B53:E53"/>
    <mergeCell ref="H54:I54"/>
    <mergeCell ref="F55:G55"/>
    <mergeCell ref="B49:C49"/>
    <mergeCell ref="B1:K1"/>
    <mergeCell ref="B2:K2"/>
    <mergeCell ref="B3:K3"/>
    <mergeCell ref="B5:C5"/>
    <mergeCell ref="I5:K6"/>
    <mergeCell ref="B6:C6"/>
    <mergeCell ref="B8:K8"/>
    <mergeCell ref="B9:K9"/>
    <mergeCell ref="B11:K11"/>
    <mergeCell ref="B29:C29"/>
    <mergeCell ref="B31:L3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9"/>
  <sheetViews>
    <sheetView topLeftCell="A19" zoomScaleNormal="100" zoomScaleSheetLayoutView="90" workbookViewId="0">
      <selection activeCell="E48" sqref="E48"/>
    </sheetView>
  </sheetViews>
  <sheetFormatPr defaultColWidth="9.140625" defaultRowHeight="20.100000000000001" customHeight="1" x14ac:dyDescent="0.25"/>
  <cols>
    <col min="1" max="1" width="6.85546875" style="5" customWidth="1"/>
    <col min="2" max="2" width="24" style="2" customWidth="1"/>
    <col min="3" max="3" width="20.28515625" style="2" customWidth="1"/>
    <col min="4" max="4" width="7.42578125" style="4" customWidth="1"/>
    <col min="5" max="5" width="8.140625" style="3" customWidth="1"/>
    <col min="6" max="6" width="9" style="2" customWidth="1"/>
    <col min="7" max="7" width="10.42578125" style="2" customWidth="1"/>
    <col min="8" max="8" width="7.42578125" style="2" customWidth="1"/>
    <col min="9" max="9" width="8" style="2" customWidth="1"/>
    <col min="10" max="10" width="10.140625" style="2" customWidth="1"/>
    <col min="11" max="11" width="15.42578125" style="2" customWidth="1"/>
    <col min="12" max="12" width="14.140625" style="2" customWidth="1"/>
    <col min="13" max="16384" width="9.140625" style="1"/>
  </cols>
  <sheetData>
    <row r="1" spans="1:12" ht="20.100000000000001" customHeight="1" x14ac:dyDescent="0.3">
      <c r="B1" s="323"/>
      <c r="C1" s="323"/>
      <c r="D1" s="323"/>
      <c r="E1" s="323"/>
      <c r="F1" s="323"/>
      <c r="G1" s="323"/>
      <c r="H1" s="323"/>
      <c r="I1" s="323"/>
      <c r="J1" s="323"/>
      <c r="K1" s="323"/>
    </row>
    <row r="2" spans="1:12" ht="20.100000000000001" customHeight="1" x14ac:dyDescent="0.25">
      <c r="B2" s="324" t="s">
        <v>42</v>
      </c>
      <c r="C2" s="324"/>
      <c r="D2" s="324"/>
      <c r="E2" s="324"/>
      <c r="F2" s="324"/>
      <c r="G2" s="324"/>
      <c r="H2" s="324"/>
      <c r="I2" s="324"/>
      <c r="J2" s="324"/>
      <c r="K2" s="324"/>
    </row>
    <row r="3" spans="1:12" ht="20.100000000000001" customHeight="1" x14ac:dyDescent="0.3">
      <c r="B3" s="325" t="s">
        <v>41</v>
      </c>
      <c r="C3" s="325"/>
      <c r="D3" s="325"/>
      <c r="E3" s="325"/>
      <c r="F3" s="325"/>
      <c r="G3" s="325"/>
      <c r="H3" s="325"/>
      <c r="I3" s="325"/>
      <c r="J3" s="325"/>
      <c r="K3" s="325"/>
    </row>
    <row r="4" spans="1:12" ht="13.5" customHeight="1" x14ac:dyDescent="0.25">
      <c r="B4" s="57"/>
    </row>
    <row r="5" spans="1:12" ht="15" customHeight="1" x14ac:dyDescent="0.25">
      <c r="B5" s="326" t="s">
        <v>40</v>
      </c>
      <c r="C5" s="326"/>
      <c r="I5" s="327" t="s">
        <v>39</v>
      </c>
      <c r="J5" s="327"/>
      <c r="K5" s="327"/>
      <c r="L5" s="56"/>
    </row>
    <row r="6" spans="1:12" ht="11.25" customHeight="1" x14ac:dyDescent="0.25">
      <c r="B6" s="326"/>
      <c r="C6" s="326"/>
      <c r="I6" s="327"/>
      <c r="J6" s="327"/>
      <c r="K6" s="327"/>
      <c r="L6" s="56"/>
    </row>
    <row r="7" spans="1:12" ht="16.5" customHeight="1" x14ac:dyDescent="0.25">
      <c r="B7" s="324" t="s">
        <v>38</v>
      </c>
      <c r="C7" s="324"/>
      <c r="D7" s="324"/>
      <c r="E7" s="324"/>
      <c r="F7" s="324"/>
      <c r="G7" s="324"/>
      <c r="H7" s="324"/>
      <c r="I7" s="324"/>
      <c r="J7" s="324"/>
      <c r="K7" s="324"/>
    </row>
    <row r="8" spans="1:12" s="6" customFormat="1" ht="58.5" customHeight="1" x14ac:dyDescent="0.25">
      <c r="A8" s="19"/>
      <c r="B8" s="328" t="s">
        <v>49</v>
      </c>
      <c r="C8" s="328"/>
      <c r="D8" s="328"/>
      <c r="E8" s="328"/>
      <c r="F8" s="328"/>
      <c r="G8" s="328"/>
      <c r="H8" s="328"/>
      <c r="I8" s="328"/>
      <c r="J8" s="328"/>
      <c r="K8" s="328"/>
      <c r="L8" s="55"/>
    </row>
    <row r="9" spans="1:12" s="6" customFormat="1" ht="20.100000000000001" customHeight="1" x14ac:dyDescent="0.25">
      <c r="A9" s="19" t="s">
        <v>37</v>
      </c>
      <c r="B9" s="322" t="s">
        <v>36</v>
      </c>
      <c r="C9" s="322"/>
      <c r="D9" s="322"/>
      <c r="E9" s="322"/>
      <c r="F9" s="322"/>
      <c r="G9" s="322"/>
      <c r="H9" s="322"/>
      <c r="I9" s="322"/>
      <c r="J9" s="322"/>
      <c r="K9" s="322"/>
      <c r="L9" s="55"/>
    </row>
    <row r="10" spans="1:12" s="6" customFormat="1" ht="12" customHeight="1" thickBot="1" x14ac:dyDescent="0.3">
      <c r="A10" s="19"/>
      <c r="B10" s="74"/>
      <c r="C10" s="74"/>
      <c r="D10" s="74"/>
      <c r="E10" s="74"/>
      <c r="F10" s="74"/>
      <c r="G10" s="74"/>
      <c r="H10" s="74"/>
      <c r="I10" s="74"/>
      <c r="J10" s="74"/>
      <c r="K10" s="74"/>
      <c r="L10" s="55"/>
    </row>
    <row r="11" spans="1:12" s="6" customFormat="1" ht="110.25" x14ac:dyDescent="0.25">
      <c r="A11" s="51" t="s">
        <v>32</v>
      </c>
      <c r="B11" s="50" t="s">
        <v>31</v>
      </c>
      <c r="C11" s="50" t="s">
        <v>30</v>
      </c>
      <c r="D11" s="47" t="s">
        <v>29</v>
      </c>
      <c r="E11" s="49" t="s">
        <v>28</v>
      </c>
      <c r="F11" s="48" t="s">
        <v>27</v>
      </c>
      <c r="G11" s="47" t="s">
        <v>26</v>
      </c>
      <c r="H11" s="47" t="s">
        <v>25</v>
      </c>
      <c r="I11" s="47" t="s">
        <v>24</v>
      </c>
      <c r="J11" s="54" t="s">
        <v>23</v>
      </c>
      <c r="K11" s="54" t="s">
        <v>22</v>
      </c>
      <c r="L11" s="46" t="s">
        <v>21</v>
      </c>
    </row>
    <row r="12" spans="1:12" s="6" customFormat="1" ht="18" customHeight="1" x14ac:dyDescent="0.25">
      <c r="A12" s="41">
        <v>1</v>
      </c>
      <c r="B12" s="40" t="s">
        <v>20</v>
      </c>
      <c r="C12" s="36"/>
      <c r="D12" s="45"/>
      <c r="E12" s="34"/>
      <c r="F12" s="33"/>
      <c r="G12" s="33"/>
      <c r="H12" s="33"/>
      <c r="I12" s="33"/>
      <c r="J12" s="32"/>
      <c r="K12" s="32"/>
      <c r="L12" s="31"/>
    </row>
    <row r="13" spans="1:12" s="6" customFormat="1" ht="15.75" x14ac:dyDescent="0.25">
      <c r="A13" s="44">
        <v>1.1000000000000001</v>
      </c>
      <c r="B13" s="79" t="s">
        <v>44</v>
      </c>
      <c r="C13" s="79" t="s">
        <v>19</v>
      </c>
      <c r="D13" s="80">
        <v>1</v>
      </c>
      <c r="E13" s="38">
        <v>48000</v>
      </c>
      <c r="F13" s="38">
        <v>0</v>
      </c>
      <c r="G13" s="38">
        <v>2000</v>
      </c>
      <c r="H13" s="33">
        <v>1</v>
      </c>
      <c r="I13" s="33">
        <v>1</v>
      </c>
      <c r="J13" s="32">
        <f>G13+F13+(D13*E13)</f>
        <v>50000</v>
      </c>
      <c r="K13" s="32">
        <f>J13*I13*H13</f>
        <v>50000</v>
      </c>
      <c r="L13" s="31"/>
    </row>
    <row r="14" spans="1:12" s="6" customFormat="1" ht="141.75" x14ac:dyDescent="0.25">
      <c r="A14" s="44">
        <v>1.2</v>
      </c>
      <c r="B14" s="79" t="s">
        <v>45</v>
      </c>
      <c r="C14" s="82" t="s">
        <v>19</v>
      </c>
      <c r="D14" s="80">
        <v>3</v>
      </c>
      <c r="E14" s="38">
        <v>48000</v>
      </c>
      <c r="F14" s="38">
        <v>0</v>
      </c>
      <c r="G14" s="38">
        <v>2000</v>
      </c>
      <c r="H14" s="33">
        <v>1</v>
      </c>
      <c r="I14" s="33">
        <v>1</v>
      </c>
      <c r="J14" s="32">
        <f>G14+F14+(D14*E14)</f>
        <v>146000</v>
      </c>
      <c r="K14" s="32">
        <f>J14*I14*H14</f>
        <v>146000</v>
      </c>
      <c r="L14" s="31"/>
    </row>
    <row r="15" spans="1:12" s="6" customFormat="1" ht="213.75" x14ac:dyDescent="0.25">
      <c r="A15" s="44">
        <v>1.3</v>
      </c>
      <c r="B15" s="83" t="s">
        <v>46</v>
      </c>
      <c r="C15" s="79" t="s">
        <v>43</v>
      </c>
      <c r="D15" s="80">
        <v>40</v>
      </c>
      <c r="E15" s="38">
        <v>48000</v>
      </c>
      <c r="F15" s="38">
        <v>0</v>
      </c>
      <c r="G15" s="38">
        <v>1000</v>
      </c>
      <c r="H15" s="33">
        <v>1</v>
      </c>
      <c r="I15" s="33">
        <v>1</v>
      </c>
      <c r="J15" s="32">
        <f t="shared" ref="J15:J22" si="0">G15+F15+(D15*E15)</f>
        <v>1921000</v>
      </c>
      <c r="K15" s="32">
        <f t="shared" ref="K15:K22" si="1">J15*I15*H15</f>
        <v>1921000</v>
      </c>
      <c r="L15" s="31" t="s">
        <v>47</v>
      </c>
    </row>
    <row r="16" spans="1:12" s="6" customFormat="1" ht="78.75" x14ac:dyDescent="0.25">
      <c r="A16" s="76">
        <v>1.4</v>
      </c>
      <c r="B16" s="79" t="s">
        <v>50</v>
      </c>
      <c r="C16" s="79" t="s">
        <v>43</v>
      </c>
      <c r="D16" s="80">
        <v>8</v>
      </c>
      <c r="E16" s="38">
        <v>48000</v>
      </c>
      <c r="F16" s="38">
        <v>0</v>
      </c>
      <c r="G16" s="38">
        <v>1000</v>
      </c>
      <c r="H16" s="33">
        <v>1</v>
      </c>
      <c r="I16" s="33">
        <v>1</v>
      </c>
      <c r="J16" s="32">
        <f t="shared" ref="J16" si="2">G16+F16+(D16*E16)</f>
        <v>385000</v>
      </c>
      <c r="K16" s="32">
        <f t="shared" ref="K16" si="3">J16*I16*H16</f>
        <v>385000</v>
      </c>
      <c r="L16" s="31"/>
    </row>
    <row r="17" spans="1:12" s="6" customFormat="1" ht="112.5" x14ac:dyDescent="0.25">
      <c r="A17" s="41">
        <v>2</v>
      </c>
      <c r="B17" s="40" t="s">
        <v>18</v>
      </c>
      <c r="C17" s="36" t="s">
        <v>7</v>
      </c>
      <c r="D17" s="81">
        <v>6</v>
      </c>
      <c r="E17" s="38">
        <v>48000</v>
      </c>
      <c r="F17" s="33"/>
      <c r="G17" s="33">
        <v>50000</v>
      </c>
      <c r="H17" s="33">
        <v>1</v>
      </c>
      <c r="I17" s="33">
        <v>1</v>
      </c>
      <c r="J17" s="32">
        <f t="shared" si="0"/>
        <v>338000</v>
      </c>
      <c r="K17" s="32">
        <f t="shared" si="1"/>
        <v>338000</v>
      </c>
      <c r="L17" s="75" t="s">
        <v>48</v>
      </c>
    </row>
    <row r="18" spans="1:12" s="6" customFormat="1" ht="18" customHeight="1" x14ac:dyDescent="0.25">
      <c r="A18" s="42"/>
      <c r="B18" s="36"/>
      <c r="C18" s="36" t="s">
        <v>17</v>
      </c>
      <c r="D18" s="81">
        <v>1.5</v>
      </c>
      <c r="E18" s="38">
        <v>48000</v>
      </c>
      <c r="F18" s="33"/>
      <c r="G18" s="33">
        <v>15000</v>
      </c>
      <c r="H18" s="33">
        <v>1</v>
      </c>
      <c r="I18" s="33">
        <v>1</v>
      </c>
      <c r="J18" s="32">
        <f t="shared" si="0"/>
        <v>87000</v>
      </c>
      <c r="K18" s="32">
        <f t="shared" si="1"/>
        <v>87000</v>
      </c>
      <c r="L18" s="31"/>
    </row>
    <row r="19" spans="1:12" s="6" customFormat="1" ht="18" customHeight="1" x14ac:dyDescent="0.25">
      <c r="A19" s="42"/>
      <c r="B19" s="36"/>
      <c r="C19" s="36" t="s">
        <v>35</v>
      </c>
      <c r="D19" s="35"/>
      <c r="E19" s="34"/>
      <c r="F19" s="33"/>
      <c r="G19" s="33"/>
      <c r="H19" s="33">
        <v>1</v>
      </c>
      <c r="I19" s="33"/>
      <c r="J19" s="32">
        <f t="shared" si="0"/>
        <v>0</v>
      </c>
      <c r="K19" s="32">
        <f t="shared" si="1"/>
        <v>0</v>
      </c>
      <c r="L19" s="31"/>
    </row>
    <row r="20" spans="1:12" s="6" customFormat="1" ht="31.5" x14ac:dyDescent="0.25">
      <c r="A20" s="41">
        <v>3</v>
      </c>
      <c r="B20" s="40" t="s">
        <v>15</v>
      </c>
      <c r="C20" s="36"/>
      <c r="D20" s="35"/>
      <c r="E20" s="34"/>
      <c r="F20" s="33"/>
      <c r="G20" s="33"/>
      <c r="H20" s="33">
        <v>1</v>
      </c>
      <c r="I20" s="33"/>
      <c r="J20" s="32">
        <f t="shared" si="0"/>
        <v>0</v>
      </c>
      <c r="K20" s="32">
        <f t="shared" si="1"/>
        <v>0</v>
      </c>
      <c r="L20" s="31"/>
    </row>
    <row r="21" spans="1:12" s="6" customFormat="1" ht="18" customHeight="1" x14ac:dyDescent="0.25">
      <c r="A21" s="43" t="s">
        <v>14</v>
      </c>
      <c r="B21" s="36" t="s">
        <v>13</v>
      </c>
      <c r="C21" s="36"/>
      <c r="D21" s="35"/>
      <c r="E21" s="34"/>
      <c r="F21" s="33"/>
      <c r="G21" s="33"/>
      <c r="H21" s="33">
        <v>1</v>
      </c>
      <c r="I21" s="33"/>
      <c r="J21" s="32">
        <f t="shared" si="0"/>
        <v>0</v>
      </c>
      <c r="K21" s="32">
        <f t="shared" si="1"/>
        <v>0</v>
      </c>
      <c r="L21" s="31"/>
    </row>
    <row r="22" spans="1:12" s="6" customFormat="1" ht="18" customHeight="1" x14ac:dyDescent="0.25">
      <c r="A22" s="43" t="s">
        <v>12</v>
      </c>
      <c r="B22" s="36" t="s">
        <v>11</v>
      </c>
      <c r="C22" s="36"/>
      <c r="D22" s="35"/>
      <c r="E22" s="34"/>
      <c r="F22" s="33"/>
      <c r="G22" s="33"/>
      <c r="H22" s="33">
        <v>1</v>
      </c>
      <c r="I22" s="33"/>
      <c r="J22" s="32">
        <f t="shared" si="0"/>
        <v>0</v>
      </c>
      <c r="K22" s="32">
        <f t="shared" si="1"/>
        <v>0</v>
      </c>
      <c r="L22" s="31"/>
    </row>
    <row r="23" spans="1:12" s="6" customFormat="1" ht="64.5" customHeight="1" x14ac:dyDescent="0.25">
      <c r="A23" s="42">
        <v>4</v>
      </c>
      <c r="B23" s="36" t="s">
        <v>10</v>
      </c>
      <c r="C23" s="36"/>
      <c r="D23" s="35"/>
      <c r="E23" s="34"/>
      <c r="F23" s="33"/>
      <c r="G23" s="33"/>
      <c r="H23" s="33"/>
      <c r="I23" s="33"/>
      <c r="J23" s="32"/>
      <c r="K23" s="32"/>
      <c r="L23" s="31"/>
    </row>
    <row r="24" spans="1:12" s="6" customFormat="1" ht="18" customHeight="1" x14ac:dyDescent="0.25">
      <c r="A24" s="42">
        <v>5</v>
      </c>
      <c r="B24" s="36" t="s">
        <v>9</v>
      </c>
      <c r="C24" s="36"/>
      <c r="D24" s="35"/>
      <c r="E24" s="34"/>
      <c r="F24" s="33"/>
      <c r="G24" s="33"/>
      <c r="H24" s="33">
        <v>1</v>
      </c>
      <c r="I24" s="33"/>
      <c r="J24" s="32">
        <f>G24+F24+(D24*E24)</f>
        <v>0</v>
      </c>
      <c r="K24" s="32">
        <f>J24*I24*H24</f>
        <v>0</v>
      </c>
      <c r="L24" s="31"/>
    </row>
    <row r="25" spans="1:12" s="6" customFormat="1" ht="15.75" x14ac:dyDescent="0.25">
      <c r="A25" s="42">
        <v>6</v>
      </c>
      <c r="B25" s="40" t="s">
        <v>8</v>
      </c>
      <c r="C25" s="36" t="s">
        <v>7</v>
      </c>
      <c r="D25" s="66">
        <v>3</v>
      </c>
      <c r="E25" s="38">
        <v>48000</v>
      </c>
      <c r="F25" s="67"/>
      <c r="G25" s="67">
        <v>50000</v>
      </c>
      <c r="H25" s="33">
        <v>1</v>
      </c>
      <c r="I25" s="33">
        <v>1</v>
      </c>
      <c r="J25" s="32">
        <f>G25+F25+(D25*E25)</f>
        <v>194000</v>
      </c>
      <c r="K25" s="32">
        <f>J25*I25*H25</f>
        <v>194000</v>
      </c>
      <c r="L25" s="31"/>
    </row>
    <row r="26" spans="1:12" s="6" customFormat="1" ht="18" customHeight="1" x14ac:dyDescent="0.25">
      <c r="A26" s="39"/>
      <c r="B26" s="36"/>
      <c r="C26" s="36" t="s">
        <v>6</v>
      </c>
      <c r="D26" s="68">
        <v>1.5</v>
      </c>
      <c r="E26" s="38">
        <v>48000</v>
      </c>
      <c r="F26" s="69"/>
      <c r="G26" s="69">
        <v>15000</v>
      </c>
      <c r="H26" s="33">
        <v>1</v>
      </c>
      <c r="I26" s="33">
        <v>1</v>
      </c>
      <c r="J26" s="32">
        <f>G26+F26+(D26*E26)</f>
        <v>87000</v>
      </c>
      <c r="K26" s="32">
        <f>J26*I26*H26</f>
        <v>87000</v>
      </c>
      <c r="L26" s="31"/>
    </row>
    <row r="27" spans="1:12" s="6" customFormat="1" ht="18" customHeight="1" x14ac:dyDescent="0.25">
      <c r="A27" s="39"/>
      <c r="B27" s="36"/>
      <c r="C27" s="36" t="s">
        <v>35</v>
      </c>
      <c r="D27" s="35"/>
      <c r="E27" s="34"/>
      <c r="F27" s="33"/>
      <c r="G27" s="33"/>
      <c r="H27" s="33">
        <v>1</v>
      </c>
      <c r="I27" s="33"/>
      <c r="J27" s="32">
        <f>G27+F27+(D27*E27)</f>
        <v>0</v>
      </c>
      <c r="K27" s="32">
        <f>J27*I27*H27</f>
        <v>0</v>
      </c>
      <c r="L27" s="31"/>
    </row>
    <row r="28" spans="1:12" s="6" customFormat="1" ht="18" customHeight="1" x14ac:dyDescent="0.25">
      <c r="A28" s="37"/>
      <c r="B28" s="36"/>
      <c r="C28" s="36" t="s">
        <v>4</v>
      </c>
      <c r="D28" s="35"/>
      <c r="E28" s="34"/>
      <c r="F28" s="33"/>
      <c r="G28" s="33"/>
      <c r="H28" s="33">
        <v>1</v>
      </c>
      <c r="I28" s="33"/>
      <c r="J28" s="32">
        <f>G28+F28+(D28*E28)</f>
        <v>0</v>
      </c>
      <c r="K28" s="32">
        <f>J28*I28*H28</f>
        <v>0</v>
      </c>
      <c r="L28" s="31"/>
    </row>
    <row r="29" spans="1:12" s="6" customFormat="1" ht="20.100000000000001" customHeight="1" thickBot="1" x14ac:dyDescent="0.3">
      <c r="A29" s="30"/>
      <c r="B29" s="329" t="s">
        <v>3</v>
      </c>
      <c r="C29" s="330"/>
      <c r="D29" s="29"/>
      <c r="E29" s="27"/>
      <c r="F29" s="27">
        <f>SUM(F12:F23)</f>
        <v>0</v>
      </c>
      <c r="G29" s="27">
        <f>SUM(G12:G23)</f>
        <v>71000</v>
      </c>
      <c r="H29" s="28"/>
      <c r="I29" s="27"/>
      <c r="J29" s="26">
        <f>SUM(J12:J28)</f>
        <v>3208000</v>
      </c>
      <c r="K29" s="26">
        <f>SUM(K12:K28)</f>
        <v>3208000</v>
      </c>
      <c r="L29" s="25"/>
    </row>
    <row r="30" spans="1:12" s="6" customFormat="1" ht="20.100000000000001" customHeight="1" x14ac:dyDescent="0.25">
      <c r="A30" s="24"/>
      <c r="B30" s="23"/>
      <c r="C30" s="23"/>
      <c r="D30" s="22"/>
      <c r="E30" s="20"/>
      <c r="F30" s="20"/>
      <c r="G30" s="20"/>
      <c r="H30" s="21"/>
      <c r="I30" s="20"/>
      <c r="J30" s="20"/>
      <c r="K30" s="20"/>
      <c r="L30" s="20"/>
    </row>
    <row r="31" spans="1:12" s="6" customFormat="1" ht="27.75" customHeight="1" x14ac:dyDescent="0.25">
      <c r="A31" s="19" t="s">
        <v>34</v>
      </c>
      <c r="B31" s="322" t="s">
        <v>33</v>
      </c>
      <c r="C31" s="322"/>
      <c r="D31" s="322"/>
      <c r="E31" s="322"/>
      <c r="F31" s="322"/>
      <c r="G31" s="322"/>
      <c r="H31" s="322"/>
      <c r="I31" s="322"/>
      <c r="J31" s="322"/>
      <c r="K31" s="322"/>
      <c r="L31" s="322"/>
    </row>
    <row r="32" spans="1:12" s="6" customFormat="1" ht="20.100000000000001" customHeight="1" thickBot="1" x14ac:dyDescent="0.3">
      <c r="A32" s="10"/>
      <c r="B32" s="7"/>
      <c r="C32" s="7"/>
      <c r="D32" s="53"/>
      <c r="E32" s="52"/>
      <c r="F32" s="7"/>
      <c r="G32" s="7"/>
      <c r="H32" s="7"/>
      <c r="I32" s="7"/>
      <c r="J32" s="7"/>
      <c r="K32" s="7"/>
      <c r="L32" s="7"/>
    </row>
    <row r="33" spans="1:12" s="6" customFormat="1" ht="110.25" x14ac:dyDescent="0.25">
      <c r="A33" s="51" t="s">
        <v>32</v>
      </c>
      <c r="B33" s="50" t="s">
        <v>31</v>
      </c>
      <c r="C33" s="50" t="s">
        <v>30</v>
      </c>
      <c r="D33" s="47" t="s">
        <v>29</v>
      </c>
      <c r="E33" s="49" t="s">
        <v>28</v>
      </c>
      <c r="F33" s="48" t="s">
        <v>27</v>
      </c>
      <c r="G33" s="47" t="s">
        <v>26</v>
      </c>
      <c r="H33" s="47" t="s">
        <v>25</v>
      </c>
      <c r="I33" s="47" t="s">
        <v>24</v>
      </c>
      <c r="J33" s="47" t="s">
        <v>23</v>
      </c>
      <c r="K33" s="47" t="s">
        <v>22</v>
      </c>
      <c r="L33" s="46" t="s">
        <v>21</v>
      </c>
    </row>
    <row r="34" spans="1:12" s="6" customFormat="1" ht="18" customHeight="1" x14ac:dyDescent="0.25">
      <c r="A34" s="41">
        <v>1</v>
      </c>
      <c r="B34" s="40" t="s">
        <v>20</v>
      </c>
      <c r="C34" s="36"/>
      <c r="D34" s="45"/>
      <c r="E34" s="34"/>
      <c r="F34" s="33"/>
      <c r="G34" s="33"/>
      <c r="H34" s="33"/>
      <c r="I34" s="33"/>
      <c r="J34" s="32"/>
      <c r="K34" s="32"/>
      <c r="L34" s="31"/>
    </row>
    <row r="35" spans="1:12" s="6" customFormat="1" ht="16.5" x14ac:dyDescent="0.3">
      <c r="A35" s="44">
        <v>1.1000000000000001</v>
      </c>
      <c r="B35" s="79" t="s">
        <v>44</v>
      </c>
      <c r="C35" s="79" t="s">
        <v>19</v>
      </c>
      <c r="D35" s="80">
        <v>1</v>
      </c>
      <c r="E35" s="85">
        <v>43750</v>
      </c>
      <c r="F35" s="38">
        <v>0</v>
      </c>
      <c r="G35" s="38">
        <v>2000</v>
      </c>
      <c r="H35" s="33">
        <v>1</v>
      </c>
      <c r="I35" s="33">
        <v>1</v>
      </c>
      <c r="J35" s="32">
        <f>G35+F35+(D35*E35)</f>
        <v>45750</v>
      </c>
      <c r="K35" s="32">
        <f>J35*I35*H35</f>
        <v>45750</v>
      </c>
      <c r="L35" s="31"/>
    </row>
    <row r="36" spans="1:12" s="6" customFormat="1" ht="141.75" x14ac:dyDescent="0.3">
      <c r="A36" s="44">
        <v>1.2</v>
      </c>
      <c r="B36" s="79" t="s">
        <v>45</v>
      </c>
      <c r="C36" s="82" t="s">
        <v>19</v>
      </c>
      <c r="D36" s="80">
        <v>3</v>
      </c>
      <c r="E36" s="85">
        <v>43750</v>
      </c>
      <c r="F36" s="38">
        <v>0</v>
      </c>
      <c r="G36" s="38">
        <v>2000</v>
      </c>
      <c r="H36" s="33">
        <v>1</v>
      </c>
      <c r="I36" s="33">
        <v>1</v>
      </c>
      <c r="J36" s="32">
        <f>G36+F36+(D36*E36)</f>
        <v>133250</v>
      </c>
      <c r="K36" s="32">
        <f>J36*I36*H36</f>
        <v>133250</v>
      </c>
      <c r="L36" s="31"/>
    </row>
    <row r="37" spans="1:12" s="6" customFormat="1" ht="213.75" x14ac:dyDescent="0.3">
      <c r="A37" s="44">
        <v>1.3</v>
      </c>
      <c r="B37" s="83" t="s">
        <v>46</v>
      </c>
      <c r="C37" s="79" t="s">
        <v>43</v>
      </c>
      <c r="D37" s="80">
        <v>40</v>
      </c>
      <c r="E37" s="85">
        <v>43750</v>
      </c>
      <c r="F37" s="38">
        <v>0</v>
      </c>
      <c r="G37" s="38">
        <v>1000</v>
      </c>
      <c r="H37" s="33">
        <v>1</v>
      </c>
      <c r="I37" s="33">
        <v>1</v>
      </c>
      <c r="J37" s="32">
        <f t="shared" ref="J37:J44" si="4">G37+F37+(D37*E37)</f>
        <v>1751000</v>
      </c>
      <c r="K37" s="32">
        <f t="shared" ref="K37:K44" si="5">J37*I37*H37</f>
        <v>1751000</v>
      </c>
      <c r="L37" s="31" t="s">
        <v>47</v>
      </c>
    </row>
    <row r="38" spans="1:12" s="6" customFormat="1" ht="78.75" x14ac:dyDescent="0.3">
      <c r="A38" s="76">
        <v>1.4</v>
      </c>
      <c r="B38" s="79" t="s">
        <v>50</v>
      </c>
      <c r="C38" s="79" t="s">
        <v>43</v>
      </c>
      <c r="D38" s="80">
        <v>8</v>
      </c>
      <c r="E38" s="85">
        <v>43750</v>
      </c>
      <c r="F38" s="38">
        <v>0</v>
      </c>
      <c r="G38" s="38">
        <v>1000</v>
      </c>
      <c r="H38" s="33">
        <v>1</v>
      </c>
      <c r="I38" s="33">
        <v>1</v>
      </c>
      <c r="J38" s="32">
        <f t="shared" si="4"/>
        <v>351000</v>
      </c>
      <c r="K38" s="32">
        <f t="shared" si="5"/>
        <v>351000</v>
      </c>
      <c r="L38" s="31"/>
    </row>
    <row r="39" spans="1:12" s="6" customFormat="1" ht="112.5" x14ac:dyDescent="0.3">
      <c r="A39" s="41">
        <v>2</v>
      </c>
      <c r="B39" s="40" t="s">
        <v>18</v>
      </c>
      <c r="C39" s="36" t="s">
        <v>7</v>
      </c>
      <c r="D39" s="81">
        <v>6</v>
      </c>
      <c r="E39" s="85">
        <v>43750</v>
      </c>
      <c r="F39" s="33"/>
      <c r="G39" s="33">
        <v>50000</v>
      </c>
      <c r="H39" s="33">
        <v>1</v>
      </c>
      <c r="I39" s="33">
        <v>1</v>
      </c>
      <c r="J39" s="32">
        <f t="shared" si="4"/>
        <v>312500</v>
      </c>
      <c r="K39" s="32">
        <f t="shared" si="5"/>
        <v>312500</v>
      </c>
      <c r="L39" s="75" t="s">
        <v>48</v>
      </c>
    </row>
    <row r="40" spans="1:12" s="6" customFormat="1" ht="18" customHeight="1" x14ac:dyDescent="0.25">
      <c r="A40" s="42"/>
      <c r="B40" s="36"/>
      <c r="C40" s="36" t="s">
        <v>17</v>
      </c>
      <c r="D40" s="81">
        <v>1.5</v>
      </c>
      <c r="E40" s="38">
        <v>48000</v>
      </c>
      <c r="F40" s="33"/>
      <c r="G40" s="33">
        <v>15000</v>
      </c>
      <c r="H40" s="33">
        <v>1</v>
      </c>
      <c r="I40" s="33">
        <v>1</v>
      </c>
      <c r="J40" s="32">
        <f t="shared" si="4"/>
        <v>87000</v>
      </c>
      <c r="K40" s="32">
        <f t="shared" si="5"/>
        <v>87000</v>
      </c>
      <c r="L40" s="31"/>
    </row>
    <row r="41" spans="1:12" s="6" customFormat="1" ht="18" customHeight="1" x14ac:dyDescent="0.25">
      <c r="A41" s="42"/>
      <c r="B41" s="36"/>
      <c r="C41" s="36" t="s">
        <v>35</v>
      </c>
      <c r="D41" s="35"/>
      <c r="E41" s="34"/>
      <c r="F41" s="33"/>
      <c r="G41" s="33"/>
      <c r="H41" s="33">
        <v>1</v>
      </c>
      <c r="I41" s="33"/>
      <c r="J41" s="32">
        <f t="shared" si="4"/>
        <v>0</v>
      </c>
      <c r="K41" s="32">
        <f t="shared" si="5"/>
        <v>0</v>
      </c>
      <c r="L41" s="31"/>
    </row>
    <row r="42" spans="1:12" s="6" customFormat="1" ht="31.5" x14ac:dyDescent="0.25">
      <c r="A42" s="41">
        <v>3</v>
      </c>
      <c r="B42" s="40" t="s">
        <v>15</v>
      </c>
      <c r="C42" s="36"/>
      <c r="D42" s="35"/>
      <c r="E42" s="34"/>
      <c r="F42" s="33"/>
      <c r="G42" s="33"/>
      <c r="H42" s="33">
        <v>1</v>
      </c>
      <c r="I42" s="33"/>
      <c r="J42" s="32">
        <f t="shared" si="4"/>
        <v>0</v>
      </c>
      <c r="K42" s="32">
        <f t="shared" si="5"/>
        <v>0</v>
      </c>
      <c r="L42" s="31"/>
    </row>
    <row r="43" spans="1:12" s="6" customFormat="1" ht="18" customHeight="1" x14ac:dyDescent="0.25">
      <c r="A43" s="43" t="s">
        <v>14</v>
      </c>
      <c r="B43" s="36" t="s">
        <v>13</v>
      </c>
      <c r="C43" s="36"/>
      <c r="D43" s="35"/>
      <c r="E43" s="34"/>
      <c r="F43" s="33"/>
      <c r="G43" s="33"/>
      <c r="H43" s="33">
        <v>1</v>
      </c>
      <c r="I43" s="33"/>
      <c r="J43" s="32">
        <f t="shared" si="4"/>
        <v>0</v>
      </c>
      <c r="K43" s="32">
        <f t="shared" si="5"/>
        <v>0</v>
      </c>
      <c r="L43" s="31"/>
    </row>
    <row r="44" spans="1:12" s="6" customFormat="1" ht="18" customHeight="1" x14ac:dyDescent="0.25">
      <c r="A44" s="43" t="s">
        <v>12</v>
      </c>
      <c r="B44" s="36" t="s">
        <v>11</v>
      </c>
      <c r="C44" s="36"/>
      <c r="D44" s="35"/>
      <c r="E44" s="34"/>
      <c r="F44" s="33"/>
      <c r="G44" s="33"/>
      <c r="H44" s="33">
        <v>1</v>
      </c>
      <c r="I44" s="33"/>
      <c r="J44" s="32">
        <f t="shared" si="4"/>
        <v>0</v>
      </c>
      <c r="K44" s="32">
        <f t="shared" si="5"/>
        <v>0</v>
      </c>
      <c r="L44" s="31"/>
    </row>
    <row r="45" spans="1:12" s="6" customFormat="1" ht="64.5" customHeight="1" x14ac:dyDescent="0.25">
      <c r="A45" s="42">
        <v>4</v>
      </c>
      <c r="B45" s="36" t="s">
        <v>10</v>
      </c>
      <c r="C45" s="36"/>
      <c r="D45" s="35"/>
      <c r="E45" s="34"/>
      <c r="F45" s="33"/>
      <c r="G45" s="33"/>
      <c r="H45" s="33"/>
      <c r="I45" s="33"/>
      <c r="J45" s="32"/>
      <c r="K45" s="32"/>
      <c r="L45" s="31"/>
    </row>
    <row r="46" spans="1:12" s="6" customFormat="1" ht="18" customHeight="1" x14ac:dyDescent="0.25">
      <c r="A46" s="42">
        <v>5</v>
      </c>
      <c r="B46" s="36" t="s">
        <v>9</v>
      </c>
      <c r="C46" s="36"/>
      <c r="D46" s="35"/>
      <c r="E46" s="34"/>
      <c r="F46" s="33"/>
      <c r="G46" s="33"/>
      <c r="H46" s="33">
        <v>1</v>
      </c>
      <c r="I46" s="33"/>
      <c r="J46" s="32">
        <f>G46+F46+(D46*E46)</f>
        <v>0</v>
      </c>
      <c r="K46" s="32">
        <f>J46*I46*H46</f>
        <v>0</v>
      </c>
      <c r="L46" s="31"/>
    </row>
    <row r="47" spans="1:12" s="6" customFormat="1" ht="16.5" x14ac:dyDescent="0.3">
      <c r="A47" s="42">
        <v>6</v>
      </c>
      <c r="B47" s="40" t="s">
        <v>8</v>
      </c>
      <c r="C47" s="36" t="s">
        <v>7</v>
      </c>
      <c r="D47" s="66">
        <v>3</v>
      </c>
      <c r="E47" s="85">
        <v>43750</v>
      </c>
      <c r="F47" s="67"/>
      <c r="G47" s="67">
        <v>50000</v>
      </c>
      <c r="H47" s="33">
        <v>1</v>
      </c>
      <c r="I47" s="33">
        <v>1</v>
      </c>
      <c r="J47" s="32">
        <f>G47+F47+(D47*E47)</f>
        <v>181250</v>
      </c>
      <c r="K47" s="32">
        <f>J47*I47*H47</f>
        <v>181250</v>
      </c>
      <c r="L47" s="31"/>
    </row>
    <row r="48" spans="1:12" s="6" customFormat="1" ht="18" customHeight="1" x14ac:dyDescent="0.3">
      <c r="A48" s="39"/>
      <c r="B48" s="36"/>
      <c r="C48" s="36" t="s">
        <v>6</v>
      </c>
      <c r="D48" s="68">
        <v>1.5</v>
      </c>
      <c r="E48" s="85">
        <v>43750</v>
      </c>
      <c r="F48" s="69"/>
      <c r="G48" s="69">
        <v>15000</v>
      </c>
      <c r="H48" s="33">
        <v>1</v>
      </c>
      <c r="I48" s="33">
        <v>1</v>
      </c>
      <c r="J48" s="32">
        <f>G48+F48+(D48*E48)</f>
        <v>80625</v>
      </c>
      <c r="K48" s="32">
        <f>J48*I48*H48</f>
        <v>80625</v>
      </c>
      <c r="L48" s="31"/>
    </row>
    <row r="49" spans="1:12" s="6" customFormat="1" ht="18" customHeight="1" x14ac:dyDescent="0.25">
      <c r="A49" s="39"/>
      <c r="B49" s="36"/>
      <c r="C49" s="36" t="s">
        <v>35</v>
      </c>
      <c r="D49" s="35"/>
      <c r="E49" s="34"/>
      <c r="F49" s="33"/>
      <c r="G49" s="33"/>
      <c r="H49" s="33">
        <v>1</v>
      </c>
      <c r="I49" s="33"/>
      <c r="J49" s="32">
        <f>G49+F49+(D49*E49)</f>
        <v>0</v>
      </c>
      <c r="K49" s="32">
        <f>J49*I49*H49</f>
        <v>0</v>
      </c>
      <c r="L49" s="31"/>
    </row>
    <row r="50" spans="1:12" s="6" customFormat="1" ht="18" customHeight="1" x14ac:dyDescent="0.25">
      <c r="A50" s="37"/>
      <c r="B50" s="36"/>
      <c r="C50" s="36" t="s">
        <v>4</v>
      </c>
      <c r="D50" s="35"/>
      <c r="E50" s="34"/>
      <c r="F50" s="33"/>
      <c r="G50" s="33"/>
      <c r="H50" s="33">
        <v>1</v>
      </c>
      <c r="I50" s="33"/>
      <c r="J50" s="32">
        <f>G50+F50+(D50*E50)</f>
        <v>0</v>
      </c>
      <c r="K50" s="32">
        <f>J50*I50*H50</f>
        <v>0</v>
      </c>
      <c r="L50" s="31"/>
    </row>
    <row r="51" spans="1:12" s="6" customFormat="1" ht="19.5" customHeight="1" x14ac:dyDescent="0.25">
      <c r="A51" s="37"/>
      <c r="B51" s="36"/>
      <c r="C51" s="36" t="s">
        <v>4</v>
      </c>
      <c r="D51" s="35"/>
      <c r="E51" s="34"/>
      <c r="F51" s="33"/>
      <c r="G51" s="33"/>
      <c r="H51" s="33">
        <v>1</v>
      </c>
      <c r="I51" s="33"/>
      <c r="J51" s="32">
        <f t="shared" ref="J51" si="6">G51+F51+(D51*E51)</f>
        <v>0</v>
      </c>
      <c r="K51" s="32">
        <f t="shared" ref="K51" si="7">J51*I51*H51</f>
        <v>0</v>
      </c>
      <c r="L51" s="31"/>
    </row>
    <row r="52" spans="1:12" s="6" customFormat="1" ht="19.5" customHeight="1" thickBot="1" x14ac:dyDescent="0.3">
      <c r="A52" s="30"/>
      <c r="B52" s="329" t="s">
        <v>3</v>
      </c>
      <c r="C52" s="330"/>
      <c r="D52" s="29"/>
      <c r="E52" s="27"/>
      <c r="F52" s="27">
        <f>SUM(F34:F46)</f>
        <v>0</v>
      </c>
      <c r="G52" s="27">
        <f>SUM(G34:G46)</f>
        <v>71000</v>
      </c>
      <c r="H52" s="28"/>
      <c r="I52" s="27"/>
      <c r="J52" s="26">
        <f>SUM(J34:J51)</f>
        <v>2942375</v>
      </c>
      <c r="K52" s="26">
        <f>SUM(K34:K51)</f>
        <v>2942375</v>
      </c>
      <c r="L52" s="25"/>
    </row>
    <row r="53" spans="1:12" s="6" customFormat="1" ht="1.5" customHeight="1" x14ac:dyDescent="0.25">
      <c r="A53" s="24"/>
      <c r="B53" s="23"/>
      <c r="C53" s="23"/>
      <c r="D53" s="22"/>
      <c r="E53" s="20"/>
      <c r="F53" s="20"/>
      <c r="G53" s="20"/>
      <c r="H53" s="21"/>
      <c r="I53" s="20"/>
      <c r="J53" s="20"/>
      <c r="K53" s="20"/>
      <c r="L53" s="20"/>
    </row>
    <row r="54" spans="1:12" s="6" customFormat="1" ht="19.5" customHeight="1" x14ac:dyDescent="0.25">
      <c r="A54" s="24"/>
      <c r="B54" s="23"/>
      <c r="C54" s="23"/>
      <c r="D54" s="22"/>
      <c r="E54" s="20"/>
      <c r="F54" s="20"/>
      <c r="G54" s="20"/>
      <c r="H54" s="21"/>
      <c r="I54" s="20"/>
      <c r="J54" s="20"/>
      <c r="K54" s="20"/>
      <c r="L54" s="20"/>
    </row>
    <row r="55" spans="1:12" s="6" customFormat="1" ht="19.5" customHeight="1" x14ac:dyDescent="0.25">
      <c r="A55" s="24"/>
      <c r="B55" s="23"/>
      <c r="C55" s="23"/>
      <c r="D55" s="22"/>
      <c r="E55" s="20"/>
      <c r="F55" s="20"/>
      <c r="G55" s="20"/>
      <c r="H55" s="21"/>
      <c r="I55" s="20"/>
      <c r="J55" s="20"/>
      <c r="K55" s="20"/>
      <c r="L55" s="20"/>
    </row>
    <row r="56" spans="1:12" s="6" customFormat="1" ht="19.5" customHeight="1" x14ac:dyDescent="0.25">
      <c r="A56" s="24"/>
      <c r="B56" s="23"/>
      <c r="C56" s="23"/>
      <c r="D56" s="22"/>
      <c r="E56" s="20"/>
      <c r="F56" s="20"/>
      <c r="G56" s="20"/>
      <c r="H56" s="21"/>
      <c r="I56" s="20"/>
      <c r="J56" s="20"/>
      <c r="K56" s="20"/>
      <c r="L56" s="20"/>
    </row>
    <row r="57" spans="1:12" s="6" customFormat="1" ht="19.5" customHeight="1" x14ac:dyDescent="0.25">
      <c r="A57" s="24"/>
      <c r="B57" s="23"/>
      <c r="C57" s="23"/>
      <c r="D57" s="22"/>
      <c r="E57" s="20"/>
      <c r="F57" s="20"/>
      <c r="G57" s="20"/>
      <c r="H57" s="21"/>
      <c r="I57" s="20"/>
      <c r="J57" s="20"/>
      <c r="K57" s="20"/>
      <c r="L57" s="20"/>
    </row>
    <row r="58" spans="1:12" s="6" customFormat="1" ht="19.5" customHeight="1" x14ac:dyDescent="0.25">
      <c r="A58" s="24"/>
      <c r="B58" s="23"/>
      <c r="C58" s="23"/>
      <c r="D58" s="22"/>
      <c r="E58" s="20"/>
      <c r="F58" s="20"/>
      <c r="G58" s="20"/>
      <c r="H58" s="21"/>
      <c r="I58" s="20"/>
      <c r="J58" s="20"/>
      <c r="K58" s="20"/>
      <c r="L58" s="20"/>
    </row>
    <row r="59" spans="1:12" s="6" customFormat="1" ht="19.5" customHeight="1" x14ac:dyDescent="0.25">
      <c r="A59" s="24"/>
      <c r="B59" s="23"/>
      <c r="C59" s="23"/>
      <c r="D59" s="22"/>
      <c r="E59" s="20"/>
      <c r="F59" s="20"/>
      <c r="G59" s="20"/>
      <c r="H59" s="21"/>
      <c r="I59" s="20"/>
      <c r="J59" s="20"/>
      <c r="K59" s="20"/>
      <c r="L59" s="20"/>
    </row>
    <row r="60" spans="1:12" s="6" customFormat="1" ht="19.5" customHeight="1" x14ac:dyDescent="0.25">
      <c r="A60" s="24"/>
      <c r="B60" s="23"/>
      <c r="C60" s="23"/>
      <c r="D60" s="22"/>
      <c r="E60" s="20"/>
      <c r="F60" s="20"/>
      <c r="G60" s="20"/>
      <c r="H60" s="21"/>
      <c r="I60" s="20"/>
      <c r="J60" s="20"/>
      <c r="K60" s="20"/>
      <c r="L60" s="20"/>
    </row>
    <row r="61" spans="1:12" s="6" customFormat="1" ht="19.5" customHeight="1" x14ac:dyDescent="0.25">
      <c r="A61" s="24"/>
      <c r="B61" s="23"/>
      <c r="C61" s="23"/>
      <c r="D61" s="22"/>
      <c r="E61" s="20"/>
      <c r="F61" s="20"/>
      <c r="G61" s="20"/>
      <c r="H61" s="21"/>
      <c r="I61" s="20"/>
      <c r="J61" s="20"/>
      <c r="K61" s="20"/>
      <c r="L61" s="20"/>
    </row>
    <row r="62" spans="1:12" s="6" customFormat="1" ht="19.5" customHeight="1" x14ac:dyDescent="0.25">
      <c r="A62" s="24"/>
      <c r="B62" s="23"/>
      <c r="C62" s="23"/>
      <c r="D62" s="22"/>
      <c r="E62" s="20"/>
      <c r="F62" s="20"/>
      <c r="G62" s="20"/>
      <c r="H62" s="21"/>
      <c r="I62" s="20"/>
      <c r="J62" s="20"/>
      <c r="K62" s="20"/>
      <c r="L62" s="20"/>
    </row>
    <row r="63" spans="1:12" s="6" customFormat="1" ht="19.5" customHeight="1" x14ac:dyDescent="0.25">
      <c r="A63" s="24"/>
      <c r="B63" s="23"/>
      <c r="C63" s="23"/>
      <c r="D63" s="22"/>
      <c r="E63" s="20"/>
      <c r="F63" s="20"/>
      <c r="G63" s="20"/>
      <c r="H63" s="21"/>
      <c r="I63" s="20"/>
      <c r="J63" s="20"/>
      <c r="K63" s="20"/>
      <c r="L63" s="20"/>
    </row>
    <row r="64" spans="1:12" s="6" customFormat="1" ht="19.5" customHeight="1" x14ac:dyDescent="0.25">
      <c r="A64" s="24"/>
      <c r="B64" s="23"/>
      <c r="C64" s="23"/>
      <c r="D64" s="22"/>
      <c r="E64" s="20"/>
      <c r="F64" s="20"/>
      <c r="G64" s="20"/>
      <c r="H64" s="21"/>
      <c r="I64" s="20"/>
      <c r="J64" s="20"/>
      <c r="K64" s="20"/>
      <c r="L64" s="20"/>
    </row>
    <row r="65" spans="1:12" s="6" customFormat="1" ht="19.5" customHeight="1" x14ac:dyDescent="0.25">
      <c r="A65" s="24"/>
      <c r="B65" s="23"/>
      <c r="C65" s="23"/>
      <c r="D65" s="22"/>
      <c r="E65" s="20"/>
      <c r="F65" s="20"/>
      <c r="G65" s="20"/>
      <c r="H65" s="21"/>
      <c r="I65" s="20"/>
      <c r="J65" s="20"/>
      <c r="K65" s="20"/>
      <c r="L65" s="20"/>
    </row>
    <row r="66" spans="1:12" s="6" customFormat="1" ht="29.25" customHeight="1" x14ac:dyDescent="0.25">
      <c r="A66" s="19" t="s">
        <v>2</v>
      </c>
      <c r="B66" s="322" t="s">
        <v>1</v>
      </c>
      <c r="C66" s="322"/>
      <c r="D66" s="322"/>
      <c r="E66" s="322"/>
      <c r="F66" s="322"/>
      <c r="G66" s="322"/>
      <c r="H66" s="322"/>
      <c r="I66" s="322"/>
      <c r="J66" s="322"/>
      <c r="K66" s="322"/>
      <c r="L66" s="322"/>
    </row>
    <row r="67" spans="1:12" s="11" customFormat="1" ht="15.75" x14ac:dyDescent="0.25">
      <c r="A67" s="13"/>
      <c r="B67" s="13"/>
      <c r="C67" s="13"/>
      <c r="D67" s="13"/>
      <c r="E67" s="13"/>
      <c r="F67" s="13"/>
      <c r="G67" s="13"/>
      <c r="H67" s="13"/>
      <c r="I67" s="13"/>
      <c r="J67" s="13"/>
      <c r="K67" s="13"/>
      <c r="L67" s="13"/>
    </row>
    <row r="68" spans="1:12" s="11" customFormat="1" ht="15.75" x14ac:dyDescent="0.25">
      <c r="A68" s="13"/>
      <c r="B68" s="13"/>
      <c r="C68" s="13"/>
      <c r="D68" s="13"/>
      <c r="E68" s="13"/>
      <c r="F68" s="13"/>
      <c r="G68" s="13"/>
      <c r="H68" s="13"/>
      <c r="I68" s="13"/>
      <c r="J68" s="13"/>
      <c r="K68" s="13"/>
      <c r="L68" s="13"/>
    </row>
    <row r="69" spans="1:12" s="11" customFormat="1" ht="15.75" x14ac:dyDescent="0.25">
      <c r="A69" s="13"/>
      <c r="B69" s="13"/>
      <c r="C69" s="13"/>
      <c r="D69" s="13"/>
      <c r="E69" s="13"/>
      <c r="F69" s="13"/>
      <c r="G69" s="13"/>
      <c r="H69" s="13"/>
      <c r="I69" s="13"/>
      <c r="J69" s="13"/>
      <c r="K69" s="13"/>
      <c r="L69" s="13"/>
    </row>
    <row r="70" spans="1:12" s="11" customFormat="1" ht="15.75" x14ac:dyDescent="0.25">
      <c r="A70" s="13"/>
      <c r="B70" s="13"/>
      <c r="C70" s="13"/>
      <c r="D70" s="13"/>
      <c r="E70" s="13"/>
      <c r="F70" s="13"/>
      <c r="G70" s="13"/>
      <c r="H70" s="13"/>
      <c r="I70" s="13"/>
      <c r="J70" s="13"/>
      <c r="K70" s="13"/>
      <c r="L70" s="13"/>
    </row>
    <row r="71" spans="1:12" s="11" customFormat="1" ht="15.75" x14ac:dyDescent="0.25">
      <c r="A71" s="13"/>
      <c r="B71" s="13"/>
      <c r="C71" s="13"/>
      <c r="D71" s="13"/>
      <c r="E71" s="13"/>
      <c r="F71" s="13"/>
      <c r="G71" s="13"/>
      <c r="H71" s="13"/>
      <c r="I71" s="13"/>
      <c r="J71" s="13"/>
      <c r="K71" s="13"/>
      <c r="L71" s="13"/>
    </row>
    <row r="72" spans="1:12" s="11" customFormat="1" ht="15.75" x14ac:dyDescent="0.25">
      <c r="A72" s="13"/>
      <c r="B72" s="13"/>
      <c r="C72" s="13"/>
      <c r="D72" s="13"/>
      <c r="E72" s="13"/>
      <c r="F72" s="13"/>
      <c r="G72" s="13"/>
      <c r="H72" s="13"/>
      <c r="I72" s="13"/>
      <c r="J72" s="13"/>
      <c r="K72" s="13"/>
      <c r="L72" s="13"/>
    </row>
    <row r="73" spans="1:12" s="11" customFormat="1" ht="15.75" x14ac:dyDescent="0.25">
      <c r="A73" s="13"/>
      <c r="B73" s="13"/>
      <c r="C73" s="13"/>
      <c r="D73" s="13"/>
      <c r="E73" s="13"/>
      <c r="F73" s="13"/>
      <c r="G73" s="13"/>
      <c r="H73" s="13"/>
      <c r="I73" s="13"/>
      <c r="J73" s="13"/>
      <c r="K73" s="13"/>
      <c r="L73" s="13"/>
    </row>
    <row r="74" spans="1:12" s="11" customFormat="1" ht="15.75" x14ac:dyDescent="0.25">
      <c r="A74" s="13"/>
      <c r="B74" s="13"/>
      <c r="C74" s="13"/>
      <c r="D74" s="13"/>
      <c r="E74" s="13"/>
      <c r="F74" s="13"/>
      <c r="G74" s="13"/>
      <c r="H74" s="13"/>
      <c r="I74" s="13"/>
      <c r="J74" s="13"/>
      <c r="K74" s="13"/>
      <c r="L74" s="13"/>
    </row>
    <row r="75" spans="1:12" s="11" customFormat="1" ht="15.75" x14ac:dyDescent="0.25">
      <c r="A75" s="13"/>
      <c r="B75" s="13"/>
      <c r="C75" s="13"/>
      <c r="D75" s="13"/>
      <c r="E75" s="13"/>
      <c r="F75" s="13"/>
      <c r="G75" s="13"/>
      <c r="H75" s="13"/>
      <c r="I75" s="13"/>
      <c r="J75" s="13"/>
      <c r="K75" s="13"/>
      <c r="L75" s="13"/>
    </row>
    <row r="76" spans="1:12" s="11" customFormat="1" ht="15.75" x14ac:dyDescent="0.25">
      <c r="A76" s="13"/>
      <c r="B76" s="13"/>
      <c r="C76" s="13"/>
      <c r="D76" s="13"/>
      <c r="E76" s="13"/>
      <c r="F76" s="13"/>
      <c r="G76" s="13"/>
      <c r="H76" s="13"/>
      <c r="I76" s="13"/>
      <c r="J76" s="13"/>
      <c r="K76" s="13"/>
      <c r="L76" s="13"/>
    </row>
    <row r="77" spans="1:12" s="11" customFormat="1" ht="15.75" x14ac:dyDescent="0.25">
      <c r="A77" s="13"/>
      <c r="B77" s="13"/>
      <c r="C77" s="13"/>
      <c r="D77" s="13"/>
      <c r="E77" s="13"/>
      <c r="F77" s="13"/>
      <c r="G77" s="13"/>
      <c r="H77" s="13"/>
      <c r="I77" s="13"/>
      <c r="J77" s="13"/>
      <c r="K77" s="13"/>
      <c r="L77" s="13"/>
    </row>
    <row r="78" spans="1:12" s="11" customFormat="1" ht="15.75" x14ac:dyDescent="0.25">
      <c r="A78" s="13"/>
      <c r="B78" s="13"/>
      <c r="C78" s="13"/>
      <c r="D78" s="13"/>
      <c r="E78" s="13"/>
      <c r="F78" s="13"/>
      <c r="G78" s="13"/>
      <c r="H78" s="13"/>
      <c r="I78" s="13"/>
      <c r="J78" s="13"/>
      <c r="K78" s="13"/>
      <c r="L78" s="13"/>
    </row>
    <row r="79" spans="1:12" s="11" customFormat="1" ht="15.75" x14ac:dyDescent="0.25">
      <c r="A79" s="13"/>
      <c r="B79" s="13"/>
      <c r="C79" s="13"/>
      <c r="D79" s="13"/>
      <c r="E79" s="13"/>
      <c r="F79" s="13"/>
      <c r="G79" s="13"/>
      <c r="H79" s="13"/>
      <c r="I79" s="13"/>
      <c r="J79" s="13"/>
      <c r="K79" s="13"/>
      <c r="L79" s="13"/>
    </row>
    <row r="80" spans="1:12" s="11" customFormat="1" ht="15.75" x14ac:dyDescent="0.25">
      <c r="A80" s="13"/>
      <c r="B80" s="13"/>
      <c r="C80" s="13"/>
      <c r="D80" s="13"/>
      <c r="E80" s="13"/>
      <c r="F80" s="13"/>
      <c r="G80" s="13"/>
      <c r="H80" s="13"/>
      <c r="I80" s="13"/>
      <c r="J80" s="13"/>
      <c r="K80" s="13"/>
      <c r="L80" s="13"/>
    </row>
    <row r="81" spans="1:12" s="11" customFormat="1" ht="15.75" x14ac:dyDescent="0.25">
      <c r="A81" s="13"/>
      <c r="B81" s="13"/>
      <c r="C81" s="13"/>
      <c r="D81" s="13"/>
      <c r="E81" s="13"/>
      <c r="F81" s="13"/>
      <c r="G81" s="13"/>
      <c r="H81" s="13"/>
      <c r="I81" s="13"/>
      <c r="J81" s="13"/>
      <c r="K81" s="13"/>
      <c r="L81" s="13"/>
    </row>
    <row r="82" spans="1:12" s="11" customFormat="1" ht="15.75" x14ac:dyDescent="0.25">
      <c r="A82" s="13"/>
      <c r="B82" s="13"/>
      <c r="C82" s="13"/>
      <c r="D82" s="13"/>
      <c r="E82" s="13"/>
      <c r="F82" s="13"/>
      <c r="G82" s="13"/>
      <c r="H82" s="13"/>
      <c r="I82" s="13"/>
      <c r="J82" s="13"/>
      <c r="K82" s="13"/>
      <c r="L82" s="13"/>
    </row>
    <row r="83" spans="1:12" s="11" customFormat="1" ht="15.75" x14ac:dyDescent="0.25">
      <c r="A83" s="13"/>
      <c r="B83" s="13"/>
      <c r="C83" s="13"/>
      <c r="D83" s="13"/>
      <c r="E83" s="13"/>
      <c r="F83" s="13"/>
      <c r="G83" s="13"/>
      <c r="H83" s="13"/>
      <c r="I83" s="13"/>
      <c r="J83" s="13"/>
      <c r="K83" s="13"/>
      <c r="L83" s="13"/>
    </row>
    <row r="84" spans="1:12" s="11" customFormat="1" ht="15.75" x14ac:dyDescent="0.25">
      <c r="A84" s="13"/>
      <c r="B84" s="13"/>
      <c r="C84" s="13"/>
      <c r="D84" s="13"/>
      <c r="E84" s="13"/>
      <c r="F84" s="13"/>
      <c r="G84" s="13"/>
      <c r="H84" s="13"/>
      <c r="I84" s="13"/>
      <c r="J84" s="13"/>
      <c r="K84" s="18"/>
      <c r="L84" s="18"/>
    </row>
    <row r="85" spans="1:12" s="11" customFormat="1" ht="15.75" x14ac:dyDescent="0.25">
      <c r="A85" s="13"/>
      <c r="B85" s="13"/>
      <c r="C85" s="13"/>
      <c r="D85" s="13"/>
      <c r="E85" s="13"/>
      <c r="F85" s="13"/>
      <c r="G85" s="13"/>
      <c r="H85" s="13"/>
      <c r="I85" s="13"/>
      <c r="J85" s="13"/>
      <c r="K85" s="18"/>
      <c r="L85" s="18"/>
    </row>
    <row r="86" spans="1:12" s="11" customFormat="1" ht="15.75" x14ac:dyDescent="0.25">
      <c r="A86" s="13"/>
      <c r="B86" s="13"/>
      <c r="C86" s="13"/>
      <c r="D86" s="13"/>
      <c r="E86" s="13"/>
      <c r="F86" s="13"/>
      <c r="G86" s="13"/>
      <c r="H86" s="13"/>
      <c r="I86" s="13"/>
      <c r="J86" s="13"/>
      <c r="K86" s="18"/>
      <c r="L86" s="18"/>
    </row>
    <row r="87" spans="1:12" s="11" customFormat="1" ht="15.75" x14ac:dyDescent="0.25">
      <c r="A87" s="13"/>
      <c r="B87" s="13"/>
      <c r="C87" s="13"/>
      <c r="D87" s="13"/>
      <c r="E87" s="13"/>
      <c r="F87" s="13"/>
      <c r="G87" s="13"/>
      <c r="H87" s="13"/>
      <c r="I87" s="13"/>
      <c r="J87" s="13"/>
      <c r="K87" s="18"/>
      <c r="L87" s="18"/>
    </row>
    <row r="88" spans="1:12" s="11" customFormat="1" ht="15.75" x14ac:dyDescent="0.25">
      <c r="A88" s="13"/>
      <c r="B88" s="13"/>
      <c r="C88" s="13"/>
      <c r="D88" s="13"/>
      <c r="E88" s="13"/>
      <c r="F88" s="13"/>
      <c r="G88" s="13"/>
      <c r="H88" s="13"/>
      <c r="I88" s="13"/>
      <c r="J88" s="13"/>
      <c r="K88" s="18"/>
      <c r="L88" s="18"/>
    </row>
    <row r="89" spans="1:12" s="11" customFormat="1" ht="15.75" x14ac:dyDescent="0.25">
      <c r="A89" s="13"/>
      <c r="B89" s="13"/>
      <c r="C89" s="13"/>
      <c r="D89" s="13"/>
      <c r="E89" s="13"/>
      <c r="F89" s="13"/>
      <c r="G89" s="13"/>
      <c r="H89" s="13"/>
      <c r="I89" s="13"/>
      <c r="J89" s="13"/>
      <c r="K89" s="18"/>
      <c r="L89" s="18"/>
    </row>
    <row r="90" spans="1:12" s="11" customFormat="1" ht="15.75" x14ac:dyDescent="0.25">
      <c r="A90" s="13"/>
      <c r="B90" s="13"/>
      <c r="C90" s="13"/>
      <c r="D90" s="13"/>
      <c r="E90" s="13"/>
      <c r="F90" s="13"/>
      <c r="G90" s="13"/>
      <c r="H90" s="13"/>
      <c r="I90" s="13"/>
      <c r="J90" s="13"/>
      <c r="K90" s="18"/>
      <c r="L90" s="18"/>
    </row>
    <row r="91" spans="1:12" s="11" customFormat="1" ht="15.75" x14ac:dyDescent="0.25">
      <c r="A91" s="13"/>
      <c r="B91" s="13"/>
      <c r="C91" s="13"/>
      <c r="D91" s="13"/>
      <c r="E91" s="13"/>
      <c r="F91" s="13"/>
      <c r="G91" s="13"/>
      <c r="H91" s="13"/>
      <c r="I91" s="13"/>
      <c r="J91" s="13"/>
      <c r="K91" s="18"/>
      <c r="L91" s="18"/>
    </row>
    <row r="92" spans="1:12" s="11" customFormat="1" ht="15.75" x14ac:dyDescent="0.25">
      <c r="A92" s="13"/>
      <c r="B92" s="13"/>
      <c r="C92" s="13"/>
      <c r="D92" s="13"/>
      <c r="E92" s="13"/>
      <c r="F92" s="13"/>
      <c r="G92" s="13"/>
      <c r="H92" s="13"/>
      <c r="I92" s="13"/>
      <c r="J92" s="13"/>
      <c r="K92" s="18"/>
      <c r="L92" s="18"/>
    </row>
    <row r="93" spans="1:12" s="11" customFormat="1" ht="15.75" x14ac:dyDescent="0.25">
      <c r="A93" s="13"/>
      <c r="B93" s="13"/>
      <c r="C93" s="13"/>
      <c r="D93" s="13"/>
      <c r="E93" s="13"/>
      <c r="F93" s="13"/>
      <c r="G93" s="13"/>
      <c r="H93" s="13"/>
      <c r="I93" s="13"/>
      <c r="J93" s="13"/>
      <c r="K93" s="16"/>
      <c r="L93" s="16"/>
    </row>
    <row r="94" spans="1:12" s="11" customFormat="1" ht="15.75" x14ac:dyDescent="0.25">
      <c r="A94" s="13"/>
      <c r="B94" s="13"/>
      <c r="C94" s="13"/>
      <c r="D94" s="13"/>
      <c r="E94" s="13"/>
      <c r="F94" s="13"/>
      <c r="G94" s="13"/>
      <c r="H94" s="13"/>
      <c r="I94" s="13"/>
      <c r="J94" s="13"/>
      <c r="K94" s="17">
        <f>$K$29</f>
        <v>3208000</v>
      </c>
      <c r="L94" s="16"/>
    </row>
    <row r="95" spans="1:12" s="11" customFormat="1" ht="15.75" x14ac:dyDescent="0.25">
      <c r="A95" s="13"/>
      <c r="B95" s="13"/>
      <c r="C95" s="13"/>
      <c r="D95" s="13"/>
      <c r="E95" s="13"/>
      <c r="F95" s="13"/>
      <c r="G95" s="13"/>
      <c r="H95" s="13"/>
      <c r="I95" s="13"/>
      <c r="J95" s="13"/>
      <c r="K95" s="17">
        <f>$K$52</f>
        <v>2942375</v>
      </c>
      <c r="L95" s="15"/>
    </row>
    <row r="96" spans="1:12" s="11" customFormat="1" ht="15.75" x14ac:dyDescent="0.25">
      <c r="A96" s="13"/>
      <c r="B96" s="13"/>
      <c r="C96" s="13"/>
      <c r="D96" s="13"/>
      <c r="E96" s="13"/>
      <c r="F96" s="13"/>
      <c r="G96" s="13"/>
      <c r="H96" s="13"/>
      <c r="I96" s="13"/>
      <c r="J96" s="13"/>
      <c r="K96" s="17">
        <f>K94-K95</f>
        <v>265625</v>
      </c>
      <c r="L96" s="15">
        <f>K96/K94*100%</f>
        <v>8.2800810473815462E-2</v>
      </c>
    </row>
    <row r="97" spans="1:12" s="11" customFormat="1" ht="15.75" x14ac:dyDescent="0.25">
      <c r="A97" s="13"/>
      <c r="B97" s="13"/>
      <c r="C97" s="13"/>
      <c r="D97" s="13"/>
      <c r="E97" s="13"/>
      <c r="F97" s="13"/>
      <c r="G97" s="13"/>
      <c r="H97" s="13"/>
      <c r="I97" s="13"/>
      <c r="J97" s="13"/>
      <c r="K97" s="16"/>
      <c r="L97" s="15">
        <f>K95/K94*100%</f>
        <v>0.91719918952618451</v>
      </c>
    </row>
    <row r="98" spans="1:12" s="11" customFormat="1" ht="15.75" x14ac:dyDescent="0.25">
      <c r="A98" s="13"/>
      <c r="B98" s="14" t="s">
        <v>0</v>
      </c>
      <c r="C98" s="13"/>
      <c r="D98" s="13"/>
      <c r="E98" s="13"/>
      <c r="F98" s="13"/>
      <c r="G98" s="13"/>
      <c r="H98" s="13"/>
      <c r="I98" s="13"/>
      <c r="J98" s="13"/>
      <c r="K98" s="12"/>
      <c r="L98" s="12"/>
    </row>
    <row r="99" spans="1:12" s="6" customFormat="1" ht="20.100000000000001" customHeight="1" x14ac:dyDescent="0.25">
      <c r="A99" s="10"/>
      <c r="B99" s="9"/>
      <c r="C99" s="8"/>
      <c r="D99" s="8"/>
      <c r="E99" s="8"/>
      <c r="F99" s="8"/>
      <c r="G99" s="7"/>
      <c r="H99" s="7"/>
      <c r="I99" s="7"/>
      <c r="J99" s="7"/>
      <c r="K99" s="7"/>
      <c r="L99" s="7"/>
    </row>
  </sheetData>
  <sheetProtection selectLockedCells="1" selectUnlockedCells="1"/>
  <mergeCells count="12">
    <mergeCell ref="B66:L66"/>
    <mergeCell ref="B1:K1"/>
    <mergeCell ref="B2:K2"/>
    <mergeCell ref="B3:K3"/>
    <mergeCell ref="B5:C6"/>
    <mergeCell ref="I5:K6"/>
    <mergeCell ref="B7:K7"/>
    <mergeCell ref="B8:K8"/>
    <mergeCell ref="B9:K9"/>
    <mergeCell ref="B29:C29"/>
    <mergeCell ref="B31:L31"/>
    <mergeCell ref="B52:C52"/>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8"/>
  <sheetViews>
    <sheetView zoomScaleNormal="100" zoomScaleSheetLayoutView="90" workbookViewId="0">
      <selection activeCell="B14" sqref="B14"/>
    </sheetView>
  </sheetViews>
  <sheetFormatPr defaultColWidth="9.140625" defaultRowHeight="20.100000000000001" customHeight="1" x14ac:dyDescent="0.25"/>
  <cols>
    <col min="1" max="1" width="6.85546875" style="5" customWidth="1"/>
    <col min="2" max="2" width="24" style="2" customWidth="1"/>
    <col min="3" max="3" width="20.28515625" style="2" customWidth="1"/>
    <col min="4" max="4" width="7.42578125" style="4" customWidth="1"/>
    <col min="5" max="5" width="8.140625" style="3" customWidth="1"/>
    <col min="6" max="6" width="9" style="2" customWidth="1"/>
    <col min="7" max="7" width="10.42578125" style="2" customWidth="1"/>
    <col min="8" max="8" width="7.42578125" style="2" customWidth="1"/>
    <col min="9" max="9" width="8" style="2" customWidth="1"/>
    <col min="10" max="10" width="10.140625" style="2" customWidth="1"/>
    <col min="11" max="11" width="15.42578125" style="2" customWidth="1"/>
    <col min="12" max="12" width="14.140625" style="2" customWidth="1"/>
    <col min="13" max="16384" width="9.140625" style="1"/>
  </cols>
  <sheetData>
    <row r="1" spans="1:12" ht="20.100000000000001" customHeight="1" x14ac:dyDescent="0.3">
      <c r="B1" s="323"/>
      <c r="C1" s="323"/>
      <c r="D1" s="323"/>
      <c r="E1" s="323"/>
      <c r="F1" s="323"/>
      <c r="G1" s="323"/>
      <c r="H1" s="323"/>
      <c r="I1" s="323"/>
      <c r="J1" s="323"/>
      <c r="K1" s="323"/>
    </row>
    <row r="2" spans="1:12" ht="20.100000000000001" customHeight="1" x14ac:dyDescent="0.25">
      <c r="B2" s="324" t="s">
        <v>42</v>
      </c>
      <c r="C2" s="324"/>
      <c r="D2" s="324"/>
      <c r="E2" s="324"/>
      <c r="F2" s="324"/>
      <c r="G2" s="324"/>
      <c r="H2" s="324"/>
      <c r="I2" s="324"/>
      <c r="J2" s="324"/>
      <c r="K2" s="324"/>
    </row>
    <row r="3" spans="1:12" ht="20.100000000000001" customHeight="1" x14ac:dyDescent="0.3">
      <c r="B3" s="325" t="s">
        <v>41</v>
      </c>
      <c r="C3" s="325"/>
      <c r="D3" s="325"/>
      <c r="E3" s="325"/>
      <c r="F3" s="325"/>
      <c r="G3" s="325"/>
      <c r="H3" s="325"/>
      <c r="I3" s="325"/>
      <c r="J3" s="325"/>
      <c r="K3" s="325"/>
    </row>
    <row r="4" spans="1:12" ht="13.5" customHeight="1" x14ac:dyDescent="0.25">
      <c r="B4" s="57"/>
    </row>
    <row r="5" spans="1:12" ht="15" customHeight="1" x14ac:dyDescent="0.25">
      <c r="B5" s="326" t="s">
        <v>40</v>
      </c>
      <c r="C5" s="326"/>
      <c r="I5" s="327" t="s">
        <v>39</v>
      </c>
      <c r="J5" s="327"/>
      <c r="K5" s="327"/>
      <c r="L5" s="56"/>
    </row>
    <row r="6" spans="1:12" ht="11.25" customHeight="1" x14ac:dyDescent="0.25">
      <c r="B6" s="326"/>
      <c r="C6" s="326"/>
      <c r="I6" s="327"/>
      <c r="J6" s="327"/>
      <c r="K6" s="327"/>
      <c r="L6" s="56"/>
    </row>
    <row r="7" spans="1:12" ht="16.5" customHeight="1" x14ac:dyDescent="0.25">
      <c r="B7" s="324" t="s">
        <v>38</v>
      </c>
      <c r="C7" s="324"/>
      <c r="D7" s="324"/>
      <c r="E7" s="324"/>
      <c r="F7" s="324"/>
      <c r="G7" s="324"/>
      <c r="H7" s="324"/>
      <c r="I7" s="324"/>
      <c r="J7" s="324"/>
      <c r="K7" s="324"/>
    </row>
    <row r="8" spans="1:12" s="6" customFormat="1" ht="58.5" customHeight="1" x14ac:dyDescent="0.25">
      <c r="A8" s="19"/>
      <c r="B8" s="328" t="s">
        <v>74</v>
      </c>
      <c r="C8" s="328"/>
      <c r="D8" s="328"/>
      <c r="E8" s="328"/>
      <c r="F8" s="328"/>
      <c r="G8" s="328"/>
      <c r="H8" s="328"/>
      <c r="I8" s="328"/>
      <c r="J8" s="328"/>
      <c r="K8" s="328"/>
      <c r="L8" s="55"/>
    </row>
    <row r="9" spans="1:12" s="6" customFormat="1" ht="20.100000000000001" customHeight="1" x14ac:dyDescent="0.25">
      <c r="A9" s="19" t="s">
        <v>37</v>
      </c>
      <c r="B9" s="322" t="s">
        <v>36</v>
      </c>
      <c r="C9" s="322"/>
      <c r="D9" s="322"/>
      <c r="E9" s="322"/>
      <c r="F9" s="322"/>
      <c r="G9" s="322"/>
      <c r="H9" s="322"/>
      <c r="I9" s="322"/>
      <c r="J9" s="322"/>
      <c r="K9" s="322"/>
      <c r="L9" s="55"/>
    </row>
    <row r="10" spans="1:12" s="6" customFormat="1" ht="12" customHeight="1" thickBot="1" x14ac:dyDescent="0.3">
      <c r="A10" s="19"/>
      <c r="B10" s="74"/>
      <c r="C10" s="74"/>
      <c r="D10" s="74"/>
      <c r="E10" s="74"/>
      <c r="F10" s="74"/>
      <c r="G10" s="74"/>
      <c r="H10" s="74"/>
      <c r="I10" s="74"/>
      <c r="J10" s="74"/>
      <c r="K10" s="74"/>
      <c r="L10" s="55"/>
    </row>
    <row r="11" spans="1:12" s="6" customFormat="1" ht="110.25" x14ac:dyDescent="0.25">
      <c r="A11" s="51" t="s">
        <v>32</v>
      </c>
      <c r="B11" s="50" t="s">
        <v>31</v>
      </c>
      <c r="C11" s="50" t="s">
        <v>30</v>
      </c>
      <c r="D11" s="47" t="s">
        <v>29</v>
      </c>
      <c r="E11" s="49" t="s">
        <v>28</v>
      </c>
      <c r="F11" s="48" t="s">
        <v>27</v>
      </c>
      <c r="G11" s="47" t="s">
        <v>26</v>
      </c>
      <c r="H11" s="47" t="s">
        <v>25</v>
      </c>
      <c r="I11" s="47" t="s">
        <v>24</v>
      </c>
      <c r="J11" s="54" t="s">
        <v>23</v>
      </c>
      <c r="K11" s="54" t="s">
        <v>22</v>
      </c>
      <c r="L11" s="46" t="s">
        <v>21</v>
      </c>
    </row>
    <row r="12" spans="1:12" s="6" customFormat="1" ht="18" customHeight="1" x14ac:dyDescent="0.25">
      <c r="A12" s="41">
        <v>1</v>
      </c>
      <c r="B12" s="40" t="s">
        <v>20</v>
      </c>
      <c r="C12" s="36"/>
      <c r="D12" s="45"/>
      <c r="E12" s="34"/>
      <c r="F12" s="33"/>
      <c r="G12" s="33"/>
      <c r="H12" s="33"/>
      <c r="I12" s="33"/>
      <c r="J12" s="32"/>
      <c r="K12" s="32"/>
      <c r="L12" s="31"/>
    </row>
    <row r="13" spans="1:12" s="6" customFormat="1" ht="15.75" x14ac:dyDescent="0.25">
      <c r="A13" s="44">
        <v>1.1000000000000001</v>
      </c>
      <c r="B13" s="79" t="s">
        <v>44</v>
      </c>
      <c r="C13" s="79" t="s">
        <v>19</v>
      </c>
      <c r="D13" s="80">
        <v>1</v>
      </c>
      <c r="E13" s="38">
        <v>48000</v>
      </c>
      <c r="F13" s="38">
        <v>0</v>
      </c>
      <c r="G13" s="38">
        <v>2000</v>
      </c>
      <c r="H13" s="33">
        <v>1</v>
      </c>
      <c r="I13" s="33">
        <v>1</v>
      </c>
      <c r="J13" s="32">
        <f>G13+F13+(D13*E13)</f>
        <v>50000</v>
      </c>
      <c r="K13" s="32">
        <f>J13*I13*H13</f>
        <v>50000</v>
      </c>
      <c r="L13" s="31"/>
    </row>
    <row r="14" spans="1:12" s="6" customFormat="1" ht="141.75" x14ac:dyDescent="0.25">
      <c r="A14" s="44"/>
      <c r="B14" s="79" t="s">
        <v>45</v>
      </c>
      <c r="C14" s="82" t="s">
        <v>19</v>
      </c>
      <c r="D14" s="80">
        <v>3</v>
      </c>
      <c r="E14" s="38">
        <v>48000</v>
      </c>
      <c r="F14" s="38">
        <v>0</v>
      </c>
      <c r="G14" s="38">
        <v>2000</v>
      </c>
      <c r="H14" s="33">
        <v>1</v>
      </c>
      <c r="I14" s="33">
        <v>1</v>
      </c>
      <c r="J14" s="32">
        <f>G14+F14+(D14*E14)</f>
        <v>146000</v>
      </c>
      <c r="K14" s="32">
        <f>J14*I14*H14</f>
        <v>146000</v>
      </c>
      <c r="L14" s="31"/>
    </row>
    <row r="15" spans="1:12" s="6" customFormat="1" ht="213.75" x14ac:dyDescent="0.25">
      <c r="A15" s="44">
        <v>1.4</v>
      </c>
      <c r="B15" s="83" t="s">
        <v>46</v>
      </c>
      <c r="C15" s="79" t="s">
        <v>43</v>
      </c>
      <c r="D15" s="80">
        <v>40</v>
      </c>
      <c r="E15" s="38">
        <v>48000</v>
      </c>
      <c r="F15" s="38">
        <v>0</v>
      </c>
      <c r="G15" s="38">
        <v>1000</v>
      </c>
      <c r="H15" s="33">
        <v>1</v>
      </c>
      <c r="I15" s="33">
        <v>1</v>
      </c>
      <c r="J15" s="32">
        <f t="shared" ref="J15:J21" si="0">G15+F15+(D15*E15)</f>
        <v>1921000</v>
      </c>
      <c r="K15" s="32">
        <f t="shared" ref="K15:K21" si="1">J15*I15*H15</f>
        <v>1921000</v>
      </c>
      <c r="L15" s="31" t="s">
        <v>47</v>
      </c>
    </row>
    <row r="16" spans="1:12" s="6" customFormat="1" ht="112.5" x14ac:dyDescent="0.25">
      <c r="A16" s="41">
        <v>2</v>
      </c>
      <c r="B16" s="40" t="s">
        <v>18</v>
      </c>
      <c r="C16" s="36" t="s">
        <v>7</v>
      </c>
      <c r="D16" s="81">
        <v>6</v>
      </c>
      <c r="E16" s="38">
        <v>48000</v>
      </c>
      <c r="F16" s="33"/>
      <c r="G16" s="33">
        <v>50000</v>
      </c>
      <c r="H16" s="33">
        <v>1</v>
      </c>
      <c r="I16" s="33">
        <v>1</v>
      </c>
      <c r="J16" s="32">
        <f t="shared" si="0"/>
        <v>338000</v>
      </c>
      <c r="K16" s="32">
        <f t="shared" si="1"/>
        <v>338000</v>
      </c>
      <c r="L16" s="75" t="s">
        <v>48</v>
      </c>
    </row>
    <row r="17" spans="1:12" s="6" customFormat="1" ht="18" customHeight="1" x14ac:dyDescent="0.25">
      <c r="A17" s="42"/>
      <c r="B17" s="36"/>
      <c r="C17" s="36" t="s">
        <v>17</v>
      </c>
      <c r="D17" s="81">
        <v>1.5</v>
      </c>
      <c r="E17" s="38">
        <v>48000</v>
      </c>
      <c r="F17" s="33"/>
      <c r="G17" s="33">
        <v>15000</v>
      </c>
      <c r="H17" s="33">
        <v>1</v>
      </c>
      <c r="I17" s="33">
        <v>1</v>
      </c>
      <c r="J17" s="32">
        <f t="shared" si="0"/>
        <v>87000</v>
      </c>
      <c r="K17" s="32">
        <f t="shared" si="1"/>
        <v>87000</v>
      </c>
      <c r="L17" s="31"/>
    </row>
    <row r="18" spans="1:12" s="6" customFormat="1" ht="18" customHeight="1" x14ac:dyDescent="0.25">
      <c r="A18" s="42"/>
      <c r="B18" s="36"/>
      <c r="C18" s="36" t="s">
        <v>35</v>
      </c>
      <c r="D18" s="35"/>
      <c r="E18" s="34"/>
      <c r="F18" s="33"/>
      <c r="G18" s="33"/>
      <c r="H18" s="33">
        <v>1</v>
      </c>
      <c r="I18" s="33"/>
      <c r="J18" s="32">
        <f t="shared" si="0"/>
        <v>0</v>
      </c>
      <c r="K18" s="32">
        <f t="shared" si="1"/>
        <v>0</v>
      </c>
      <c r="L18" s="31"/>
    </row>
    <row r="19" spans="1:12" s="6" customFormat="1" ht="31.5" x14ac:dyDescent="0.25">
      <c r="A19" s="41">
        <v>3</v>
      </c>
      <c r="B19" s="40" t="s">
        <v>15</v>
      </c>
      <c r="C19" s="36"/>
      <c r="D19" s="35"/>
      <c r="E19" s="34"/>
      <c r="F19" s="33"/>
      <c r="G19" s="33"/>
      <c r="H19" s="33">
        <v>1</v>
      </c>
      <c r="I19" s="33"/>
      <c r="J19" s="32">
        <f t="shared" si="0"/>
        <v>0</v>
      </c>
      <c r="K19" s="32">
        <f t="shared" si="1"/>
        <v>0</v>
      </c>
      <c r="L19" s="31"/>
    </row>
    <row r="20" spans="1:12" s="6" customFormat="1" ht="18" customHeight="1" x14ac:dyDescent="0.25">
      <c r="A20" s="43" t="s">
        <v>14</v>
      </c>
      <c r="B20" s="36" t="s">
        <v>13</v>
      </c>
      <c r="C20" s="36"/>
      <c r="D20" s="35"/>
      <c r="E20" s="34"/>
      <c r="F20" s="33"/>
      <c r="G20" s="33"/>
      <c r="H20" s="33">
        <v>1</v>
      </c>
      <c r="I20" s="33"/>
      <c r="J20" s="32">
        <f t="shared" si="0"/>
        <v>0</v>
      </c>
      <c r="K20" s="32">
        <f t="shared" si="1"/>
        <v>0</v>
      </c>
      <c r="L20" s="31"/>
    </row>
    <row r="21" spans="1:12" s="6" customFormat="1" ht="18" customHeight="1" x14ac:dyDescent="0.25">
      <c r="A21" s="43" t="s">
        <v>12</v>
      </c>
      <c r="B21" s="36" t="s">
        <v>11</v>
      </c>
      <c r="C21" s="36"/>
      <c r="D21" s="35"/>
      <c r="E21" s="34"/>
      <c r="F21" s="33"/>
      <c r="G21" s="33"/>
      <c r="H21" s="33">
        <v>1</v>
      </c>
      <c r="I21" s="33"/>
      <c r="J21" s="32">
        <f t="shared" si="0"/>
        <v>0</v>
      </c>
      <c r="K21" s="32">
        <f t="shared" si="1"/>
        <v>0</v>
      </c>
      <c r="L21" s="31"/>
    </row>
    <row r="22" spans="1:12" s="6" customFormat="1" ht="64.5" customHeight="1" x14ac:dyDescent="0.25">
      <c r="A22" s="42">
        <v>4</v>
      </c>
      <c r="B22" s="36" t="s">
        <v>10</v>
      </c>
      <c r="C22" s="36"/>
      <c r="D22" s="35"/>
      <c r="E22" s="34"/>
      <c r="F22" s="33"/>
      <c r="G22" s="33"/>
      <c r="H22" s="33"/>
      <c r="I22" s="33"/>
      <c r="J22" s="32"/>
      <c r="K22" s="32"/>
      <c r="L22" s="31"/>
    </row>
    <row r="23" spans="1:12" s="6" customFormat="1" ht="18" customHeight="1" x14ac:dyDescent="0.25">
      <c r="A23" s="42">
        <v>5</v>
      </c>
      <c r="B23" s="36" t="s">
        <v>9</v>
      </c>
      <c r="C23" s="36"/>
      <c r="D23" s="35"/>
      <c r="E23" s="34"/>
      <c r="F23" s="33"/>
      <c r="G23" s="33"/>
      <c r="H23" s="33">
        <v>1</v>
      </c>
      <c r="I23" s="33"/>
      <c r="J23" s="32">
        <f>G23+F23+(D23*E23)</f>
        <v>0</v>
      </c>
      <c r="K23" s="32">
        <f>J23*I23*H23</f>
        <v>0</v>
      </c>
      <c r="L23" s="31"/>
    </row>
    <row r="24" spans="1:12" s="6" customFormat="1" ht="15.75" x14ac:dyDescent="0.25">
      <c r="A24" s="42">
        <v>6</v>
      </c>
      <c r="B24" s="40" t="s">
        <v>8</v>
      </c>
      <c r="C24" s="36" t="s">
        <v>7</v>
      </c>
      <c r="D24" s="66">
        <v>3</v>
      </c>
      <c r="E24" s="38">
        <v>48000</v>
      </c>
      <c r="F24" s="67"/>
      <c r="G24" s="67">
        <v>50000</v>
      </c>
      <c r="H24" s="33">
        <v>1</v>
      </c>
      <c r="I24" s="33">
        <v>1</v>
      </c>
      <c r="J24" s="32">
        <f>G24+F24+(D24*E24)</f>
        <v>194000</v>
      </c>
      <c r="K24" s="32">
        <f>J24*I24*H24</f>
        <v>194000</v>
      </c>
      <c r="L24" s="31"/>
    </row>
    <row r="25" spans="1:12" s="6" customFormat="1" ht="18" customHeight="1" x14ac:dyDescent="0.25">
      <c r="A25" s="39"/>
      <c r="B25" s="36"/>
      <c r="C25" s="36" t="s">
        <v>6</v>
      </c>
      <c r="D25" s="68">
        <v>1.5</v>
      </c>
      <c r="E25" s="38">
        <v>48000</v>
      </c>
      <c r="F25" s="69"/>
      <c r="G25" s="69">
        <v>15000</v>
      </c>
      <c r="H25" s="33">
        <v>1</v>
      </c>
      <c r="I25" s="33">
        <v>1</v>
      </c>
      <c r="J25" s="32">
        <f>G25+F25+(D25*E25)</f>
        <v>87000</v>
      </c>
      <c r="K25" s="32">
        <f>J25*I25*H25</f>
        <v>87000</v>
      </c>
      <c r="L25" s="31"/>
    </row>
    <row r="26" spans="1:12" s="6" customFormat="1" ht="18" customHeight="1" x14ac:dyDescent="0.25">
      <c r="A26" s="39"/>
      <c r="B26" s="36"/>
      <c r="C26" s="36" t="s">
        <v>35</v>
      </c>
      <c r="D26" s="35"/>
      <c r="E26" s="34"/>
      <c r="F26" s="33"/>
      <c r="G26" s="33"/>
      <c r="H26" s="33">
        <v>1</v>
      </c>
      <c r="I26" s="33"/>
      <c r="J26" s="32">
        <f>G26+F26+(D26*E26)</f>
        <v>0</v>
      </c>
      <c r="K26" s="32">
        <f>J26*I26*H26</f>
        <v>0</v>
      </c>
      <c r="L26" s="31"/>
    </row>
    <row r="27" spans="1:12" s="6" customFormat="1" ht="18" customHeight="1" x14ac:dyDescent="0.25">
      <c r="A27" s="37"/>
      <c r="B27" s="36"/>
      <c r="C27" s="36" t="s">
        <v>4</v>
      </c>
      <c r="D27" s="35"/>
      <c r="E27" s="34"/>
      <c r="F27" s="33"/>
      <c r="G27" s="33"/>
      <c r="H27" s="33">
        <v>1</v>
      </c>
      <c r="I27" s="33"/>
      <c r="J27" s="32">
        <f>G27+F27+(D27*E27)</f>
        <v>0</v>
      </c>
      <c r="K27" s="32">
        <f>J27*I27*H27</f>
        <v>0</v>
      </c>
      <c r="L27" s="31"/>
    </row>
    <row r="28" spans="1:12" s="6" customFormat="1" ht="20.100000000000001" customHeight="1" thickBot="1" x14ac:dyDescent="0.3">
      <c r="A28" s="30"/>
      <c r="B28" s="329" t="s">
        <v>3</v>
      </c>
      <c r="C28" s="330"/>
      <c r="D28" s="29"/>
      <c r="E28" s="27"/>
      <c r="F28" s="27">
        <f>SUM(F12:F22)</f>
        <v>0</v>
      </c>
      <c r="G28" s="27">
        <f>SUM(G12:G22)</f>
        <v>70000</v>
      </c>
      <c r="H28" s="28"/>
      <c r="I28" s="27"/>
      <c r="J28" s="26">
        <f>SUM(J12:J27)</f>
        <v>2823000</v>
      </c>
      <c r="K28" s="26">
        <f>SUM(K12:K27)</f>
        <v>2823000</v>
      </c>
      <c r="L28" s="25"/>
    </row>
    <row r="29" spans="1:12" s="6" customFormat="1" ht="20.100000000000001" customHeight="1" x14ac:dyDescent="0.25">
      <c r="A29" s="24"/>
      <c r="B29" s="23"/>
      <c r="C29" s="23"/>
      <c r="D29" s="22"/>
      <c r="E29" s="20"/>
      <c r="F29" s="20"/>
      <c r="G29" s="20"/>
      <c r="H29" s="21"/>
      <c r="I29" s="20"/>
      <c r="J29" s="20"/>
      <c r="K29" s="20"/>
      <c r="L29" s="20"/>
    </row>
    <row r="30" spans="1:12" s="6" customFormat="1" ht="27.75" customHeight="1" x14ac:dyDescent="0.25">
      <c r="A30" s="19" t="s">
        <v>34</v>
      </c>
      <c r="B30" s="322" t="s">
        <v>33</v>
      </c>
      <c r="C30" s="322"/>
      <c r="D30" s="322"/>
      <c r="E30" s="322"/>
      <c r="F30" s="322"/>
      <c r="G30" s="322"/>
      <c r="H30" s="322"/>
      <c r="I30" s="322"/>
      <c r="J30" s="322"/>
      <c r="K30" s="322"/>
      <c r="L30" s="322"/>
    </row>
    <row r="31" spans="1:12" s="6" customFormat="1" ht="20.100000000000001" customHeight="1" thickBot="1" x14ac:dyDescent="0.3">
      <c r="A31" s="10"/>
      <c r="B31" s="7"/>
      <c r="C31" s="7"/>
      <c r="D31" s="53"/>
      <c r="E31" s="52"/>
      <c r="F31" s="7"/>
      <c r="G31" s="7"/>
      <c r="H31" s="7"/>
      <c r="I31" s="7"/>
      <c r="J31" s="7"/>
      <c r="K31" s="7"/>
      <c r="L31" s="7"/>
    </row>
    <row r="32" spans="1:12" s="6" customFormat="1" ht="110.25" x14ac:dyDescent="0.25">
      <c r="A32" s="51" t="s">
        <v>32</v>
      </c>
      <c r="B32" s="50" t="s">
        <v>31</v>
      </c>
      <c r="C32" s="50" t="s">
        <v>30</v>
      </c>
      <c r="D32" s="47" t="s">
        <v>29</v>
      </c>
      <c r="E32" s="49" t="s">
        <v>28</v>
      </c>
      <c r="F32" s="48" t="s">
        <v>27</v>
      </c>
      <c r="G32" s="47" t="s">
        <v>26</v>
      </c>
      <c r="H32" s="47" t="s">
        <v>25</v>
      </c>
      <c r="I32" s="47" t="s">
        <v>24</v>
      </c>
      <c r="J32" s="47" t="s">
        <v>23</v>
      </c>
      <c r="K32" s="47" t="s">
        <v>22</v>
      </c>
      <c r="L32" s="46" t="s">
        <v>21</v>
      </c>
    </row>
    <row r="33" spans="1:12" s="6" customFormat="1" ht="20.100000000000001" customHeight="1" x14ac:dyDescent="0.25">
      <c r="A33" s="41">
        <v>1</v>
      </c>
      <c r="B33" s="40" t="s">
        <v>20</v>
      </c>
      <c r="C33" s="36"/>
      <c r="D33" s="45"/>
      <c r="E33" s="34"/>
      <c r="F33" s="33"/>
      <c r="G33" s="33"/>
      <c r="H33" s="33"/>
      <c r="I33" s="33"/>
      <c r="J33" s="33"/>
      <c r="K33" s="33"/>
      <c r="L33" s="31"/>
    </row>
    <row r="34" spans="1:12" s="6" customFormat="1" ht="16.5" x14ac:dyDescent="0.3">
      <c r="A34" s="44">
        <v>1.1000000000000001</v>
      </c>
      <c r="B34" s="79" t="s">
        <v>44</v>
      </c>
      <c r="C34" s="79" t="s">
        <v>19</v>
      </c>
      <c r="D34" s="80">
        <v>1</v>
      </c>
      <c r="E34" s="85">
        <v>43750</v>
      </c>
      <c r="F34" s="38">
        <v>0</v>
      </c>
      <c r="G34" s="38">
        <v>2000</v>
      </c>
      <c r="H34" s="33">
        <v>1</v>
      </c>
      <c r="I34" s="33">
        <v>1</v>
      </c>
      <c r="J34" s="32">
        <f>G34+F34+(D34*E34)</f>
        <v>45750</v>
      </c>
      <c r="K34" s="32">
        <f>J34*I34*H34</f>
        <v>45750</v>
      </c>
      <c r="L34" s="31"/>
    </row>
    <row r="35" spans="1:12" s="6" customFormat="1" ht="141.75" x14ac:dyDescent="0.3">
      <c r="A35" s="44"/>
      <c r="B35" s="79" t="s">
        <v>45</v>
      </c>
      <c r="C35" s="82" t="s">
        <v>19</v>
      </c>
      <c r="D35" s="80">
        <v>3</v>
      </c>
      <c r="E35" s="85">
        <v>43750</v>
      </c>
      <c r="F35" s="38">
        <v>0</v>
      </c>
      <c r="G35" s="38">
        <v>2000</v>
      </c>
      <c r="H35" s="33">
        <v>1</v>
      </c>
      <c r="I35" s="33">
        <v>1</v>
      </c>
      <c r="J35" s="32">
        <f>G35+F35+(D35*E35)</f>
        <v>133250</v>
      </c>
      <c r="K35" s="32">
        <f>J35*I35*H35</f>
        <v>133250</v>
      </c>
      <c r="L35" s="31"/>
    </row>
    <row r="36" spans="1:12" s="6" customFormat="1" ht="213.75" x14ac:dyDescent="0.3">
      <c r="A36" s="44">
        <v>1.4</v>
      </c>
      <c r="B36" s="83" t="s">
        <v>46</v>
      </c>
      <c r="C36" s="79" t="s">
        <v>43</v>
      </c>
      <c r="D36" s="80">
        <v>40</v>
      </c>
      <c r="E36" s="85">
        <v>43750</v>
      </c>
      <c r="F36" s="38">
        <v>0</v>
      </c>
      <c r="G36" s="38">
        <v>1000</v>
      </c>
      <c r="H36" s="33">
        <v>1</v>
      </c>
      <c r="I36" s="33">
        <v>1</v>
      </c>
      <c r="J36" s="32">
        <f t="shared" ref="J36:J42" si="2">G36+F36+(D36*E36)</f>
        <v>1751000</v>
      </c>
      <c r="K36" s="32">
        <f t="shared" ref="K36:K42" si="3">J36*I36*H36</f>
        <v>1751000</v>
      </c>
      <c r="L36" s="31"/>
    </row>
    <row r="37" spans="1:12" s="6" customFormat="1" ht="112.5" x14ac:dyDescent="0.3">
      <c r="A37" s="41">
        <v>2</v>
      </c>
      <c r="B37" s="40" t="s">
        <v>18</v>
      </c>
      <c r="C37" s="79" t="s">
        <v>7</v>
      </c>
      <c r="D37" s="81">
        <v>6</v>
      </c>
      <c r="E37" s="85">
        <v>43750</v>
      </c>
      <c r="F37" s="38"/>
      <c r="G37" s="38"/>
      <c r="H37" s="33">
        <v>1</v>
      </c>
      <c r="I37" s="33">
        <v>1</v>
      </c>
      <c r="J37" s="32">
        <f t="shared" si="2"/>
        <v>262500</v>
      </c>
      <c r="K37" s="32">
        <f t="shared" si="3"/>
        <v>262500</v>
      </c>
      <c r="L37" s="75" t="s">
        <v>48</v>
      </c>
    </row>
    <row r="38" spans="1:12" s="6" customFormat="1" ht="20.100000000000001" customHeight="1" x14ac:dyDescent="0.3">
      <c r="A38" s="42"/>
      <c r="B38" s="36"/>
      <c r="C38" s="79" t="s">
        <v>17</v>
      </c>
      <c r="D38" s="81">
        <v>1.5</v>
      </c>
      <c r="E38" s="85">
        <v>43750</v>
      </c>
      <c r="F38" s="38"/>
      <c r="G38" s="38"/>
      <c r="H38" s="33">
        <v>1</v>
      </c>
      <c r="I38" s="33">
        <v>1</v>
      </c>
      <c r="J38" s="32">
        <f t="shared" si="2"/>
        <v>65625</v>
      </c>
      <c r="K38" s="32">
        <f t="shared" si="3"/>
        <v>65625</v>
      </c>
      <c r="L38" s="31"/>
    </row>
    <row r="39" spans="1:12" s="6" customFormat="1" ht="20.100000000000001" customHeight="1" x14ac:dyDescent="0.3">
      <c r="A39" s="42"/>
      <c r="B39" s="36"/>
      <c r="C39" s="79" t="s">
        <v>16</v>
      </c>
      <c r="D39" s="84">
        <v>1</v>
      </c>
      <c r="E39" s="85">
        <v>43750</v>
      </c>
      <c r="F39" s="38"/>
      <c r="G39" s="38">
        <v>3000</v>
      </c>
      <c r="H39" s="33">
        <v>1</v>
      </c>
      <c r="I39" s="33">
        <v>1</v>
      </c>
      <c r="J39" s="32">
        <f t="shared" si="2"/>
        <v>46750</v>
      </c>
      <c r="K39" s="32">
        <f t="shared" si="3"/>
        <v>46750</v>
      </c>
      <c r="L39" s="31"/>
    </row>
    <row r="40" spans="1:12" s="6" customFormat="1" ht="31.5" x14ac:dyDescent="0.25">
      <c r="A40" s="41">
        <v>3</v>
      </c>
      <c r="B40" s="40" t="s">
        <v>15</v>
      </c>
      <c r="C40" s="36"/>
      <c r="D40" s="35"/>
      <c r="E40" s="34"/>
      <c r="F40" s="33"/>
      <c r="G40" s="33"/>
      <c r="H40" s="33">
        <v>1</v>
      </c>
      <c r="I40" s="33"/>
      <c r="J40" s="32">
        <f t="shared" si="2"/>
        <v>0</v>
      </c>
      <c r="K40" s="32">
        <f t="shared" si="3"/>
        <v>0</v>
      </c>
      <c r="L40" s="31"/>
    </row>
    <row r="41" spans="1:12" s="6" customFormat="1" ht="20.100000000000001" customHeight="1" x14ac:dyDescent="0.25">
      <c r="A41" s="43" t="s">
        <v>14</v>
      </c>
      <c r="B41" s="36" t="s">
        <v>13</v>
      </c>
      <c r="C41" s="36"/>
      <c r="D41" s="35"/>
      <c r="E41" s="34"/>
      <c r="F41" s="33"/>
      <c r="G41" s="33"/>
      <c r="H41" s="33">
        <v>1</v>
      </c>
      <c r="I41" s="33"/>
      <c r="J41" s="32">
        <f t="shared" si="2"/>
        <v>0</v>
      </c>
      <c r="K41" s="32">
        <f t="shared" si="3"/>
        <v>0</v>
      </c>
      <c r="L41" s="31"/>
    </row>
    <row r="42" spans="1:12" s="6" customFormat="1" ht="20.100000000000001" customHeight="1" x14ac:dyDescent="0.25">
      <c r="A42" s="43" t="s">
        <v>12</v>
      </c>
      <c r="B42" s="36" t="s">
        <v>11</v>
      </c>
      <c r="C42" s="36"/>
      <c r="D42" s="35"/>
      <c r="E42" s="34"/>
      <c r="F42" s="33"/>
      <c r="G42" s="33"/>
      <c r="H42" s="33">
        <v>1</v>
      </c>
      <c r="I42" s="33"/>
      <c r="J42" s="32">
        <f t="shared" si="2"/>
        <v>0</v>
      </c>
      <c r="K42" s="32">
        <f t="shared" si="3"/>
        <v>0</v>
      </c>
      <c r="L42" s="31"/>
    </row>
    <row r="43" spans="1:12" s="6" customFormat="1" ht="63" x14ac:dyDescent="0.25">
      <c r="A43" s="41">
        <v>4</v>
      </c>
      <c r="B43" s="36" t="s">
        <v>10</v>
      </c>
      <c r="C43" s="36"/>
      <c r="D43" s="35"/>
      <c r="E43" s="34"/>
      <c r="F43" s="33"/>
      <c r="G43" s="33"/>
      <c r="H43" s="33"/>
      <c r="I43" s="33"/>
      <c r="J43" s="32"/>
      <c r="K43" s="32"/>
      <c r="L43" s="31"/>
    </row>
    <row r="44" spans="1:12" s="6" customFormat="1" ht="20.100000000000001" customHeight="1" x14ac:dyDescent="0.25">
      <c r="A44" s="42"/>
      <c r="B44" s="7"/>
      <c r="C44" s="36"/>
      <c r="D44" s="35"/>
      <c r="E44" s="34"/>
      <c r="F44" s="33"/>
      <c r="G44" s="33"/>
      <c r="H44" s="33">
        <v>1</v>
      </c>
      <c r="I44" s="33"/>
      <c r="J44" s="32">
        <f t="shared" ref="J44:J50" si="4">G44+F44+(D44*E44)</f>
        <v>0</v>
      </c>
      <c r="K44" s="32">
        <f t="shared" ref="K44:K50" si="5">J44*I44*H44</f>
        <v>0</v>
      </c>
      <c r="L44" s="31"/>
    </row>
    <row r="45" spans="1:12" s="6" customFormat="1" ht="20.100000000000001" customHeight="1" x14ac:dyDescent="0.25">
      <c r="A45" s="42"/>
      <c r="B45" s="36"/>
      <c r="C45" s="36"/>
      <c r="D45" s="35"/>
      <c r="E45" s="34"/>
      <c r="F45" s="33"/>
      <c r="G45" s="33"/>
      <c r="H45" s="33">
        <v>1</v>
      </c>
      <c r="I45" s="33"/>
      <c r="J45" s="32">
        <f t="shared" si="4"/>
        <v>0</v>
      </c>
      <c r="K45" s="32">
        <f t="shared" si="5"/>
        <v>0</v>
      </c>
      <c r="L45" s="31"/>
    </row>
    <row r="46" spans="1:12" s="6" customFormat="1" ht="20.100000000000001" customHeight="1" x14ac:dyDescent="0.25">
      <c r="A46" s="41">
        <v>5</v>
      </c>
      <c r="B46" s="36" t="s">
        <v>9</v>
      </c>
      <c r="C46" s="36"/>
      <c r="D46" s="35"/>
      <c r="E46" s="34"/>
      <c r="F46" s="33"/>
      <c r="G46" s="33"/>
      <c r="H46" s="33">
        <v>1</v>
      </c>
      <c r="I46" s="33"/>
      <c r="J46" s="32">
        <f t="shared" si="4"/>
        <v>0</v>
      </c>
      <c r="K46" s="32">
        <f t="shared" si="5"/>
        <v>0</v>
      </c>
      <c r="L46" s="31"/>
    </row>
    <row r="47" spans="1:12" s="6" customFormat="1" ht="20.100000000000001" customHeight="1" x14ac:dyDescent="0.3">
      <c r="A47" s="41">
        <v>6</v>
      </c>
      <c r="B47" s="40" t="s">
        <v>8</v>
      </c>
      <c r="C47" s="79" t="s">
        <v>7</v>
      </c>
      <c r="D47" s="84">
        <v>0</v>
      </c>
      <c r="E47" s="85">
        <v>43750</v>
      </c>
      <c r="F47" s="38"/>
      <c r="G47" s="38"/>
      <c r="H47" s="33">
        <v>1</v>
      </c>
      <c r="I47" s="33">
        <v>1</v>
      </c>
      <c r="J47" s="32">
        <f t="shared" si="4"/>
        <v>0</v>
      </c>
      <c r="K47" s="32">
        <f t="shared" si="5"/>
        <v>0</v>
      </c>
      <c r="L47" s="31"/>
    </row>
    <row r="48" spans="1:12" s="6" customFormat="1" ht="20.100000000000001" customHeight="1" x14ac:dyDescent="0.3">
      <c r="A48" s="39"/>
      <c r="B48" s="36"/>
      <c r="C48" s="79" t="s">
        <v>6</v>
      </c>
      <c r="D48" s="84">
        <v>0</v>
      </c>
      <c r="E48" s="85">
        <v>43750</v>
      </c>
      <c r="F48" s="38"/>
      <c r="G48" s="38"/>
      <c r="H48" s="33">
        <v>1</v>
      </c>
      <c r="I48" s="33">
        <v>1</v>
      </c>
      <c r="J48" s="32">
        <f t="shared" si="4"/>
        <v>0</v>
      </c>
      <c r="K48" s="32">
        <f t="shared" si="5"/>
        <v>0</v>
      </c>
      <c r="L48" s="31"/>
    </row>
    <row r="49" spans="1:12" s="6" customFormat="1" ht="20.100000000000001" customHeight="1" x14ac:dyDescent="0.3">
      <c r="A49" s="39"/>
      <c r="B49" s="36"/>
      <c r="C49" s="79" t="s">
        <v>5</v>
      </c>
      <c r="D49" s="84">
        <v>1</v>
      </c>
      <c r="E49" s="85">
        <v>43750</v>
      </c>
      <c r="F49" s="38"/>
      <c r="G49" s="38">
        <v>3000</v>
      </c>
      <c r="H49" s="33">
        <v>1</v>
      </c>
      <c r="I49" s="33">
        <v>1</v>
      </c>
      <c r="J49" s="32">
        <f t="shared" si="4"/>
        <v>46750</v>
      </c>
      <c r="K49" s="32">
        <f t="shared" si="5"/>
        <v>46750</v>
      </c>
      <c r="L49" s="31"/>
    </row>
    <row r="50" spans="1:12" s="6" customFormat="1" ht="19.5" customHeight="1" x14ac:dyDescent="0.25">
      <c r="A50" s="37"/>
      <c r="B50" s="36"/>
      <c r="C50" s="36" t="s">
        <v>4</v>
      </c>
      <c r="D50" s="35"/>
      <c r="E50" s="34"/>
      <c r="F50" s="33"/>
      <c r="G50" s="33"/>
      <c r="H50" s="33">
        <v>1</v>
      </c>
      <c r="I50" s="33"/>
      <c r="J50" s="32">
        <f t="shared" si="4"/>
        <v>0</v>
      </c>
      <c r="K50" s="32">
        <f t="shared" si="5"/>
        <v>0</v>
      </c>
      <c r="L50" s="31"/>
    </row>
    <row r="51" spans="1:12" s="6" customFormat="1" ht="19.5" customHeight="1" thickBot="1" x14ac:dyDescent="0.3">
      <c r="A51" s="30"/>
      <c r="B51" s="329" t="s">
        <v>3</v>
      </c>
      <c r="C51" s="330"/>
      <c r="D51" s="29"/>
      <c r="E51" s="27"/>
      <c r="F51" s="27">
        <f>SUM(F33:F45)</f>
        <v>0</v>
      </c>
      <c r="G51" s="27">
        <f>SUM(G33:G45)</f>
        <v>8000</v>
      </c>
      <c r="H51" s="28"/>
      <c r="I51" s="27"/>
      <c r="J51" s="26">
        <f>SUM(J33:J50)</f>
        <v>2351625</v>
      </c>
      <c r="K51" s="26">
        <f>SUM(K33:K50)</f>
        <v>2351625</v>
      </c>
      <c r="L51" s="25"/>
    </row>
    <row r="52" spans="1:12" s="6" customFormat="1" ht="1.5" customHeight="1" x14ac:dyDescent="0.25">
      <c r="A52" s="24"/>
      <c r="B52" s="23"/>
      <c r="C52" s="23"/>
      <c r="D52" s="22"/>
      <c r="E52" s="20"/>
      <c r="F52" s="20"/>
      <c r="G52" s="20"/>
      <c r="H52" s="21"/>
      <c r="I52" s="20"/>
      <c r="J52" s="20"/>
      <c r="K52" s="20"/>
      <c r="L52" s="20"/>
    </row>
    <row r="53" spans="1:12" s="6" customFormat="1" ht="19.5" customHeight="1" x14ac:dyDescent="0.25">
      <c r="A53" s="24"/>
      <c r="B53" s="23"/>
      <c r="C53" s="23"/>
      <c r="D53" s="22"/>
      <c r="E53" s="20"/>
      <c r="F53" s="20"/>
      <c r="G53" s="20"/>
      <c r="H53" s="21"/>
      <c r="I53" s="20"/>
      <c r="J53" s="20"/>
      <c r="K53" s="20"/>
      <c r="L53" s="20"/>
    </row>
    <row r="54" spans="1:12" s="6" customFormat="1" ht="19.5" customHeight="1" x14ac:dyDescent="0.25">
      <c r="A54" s="24"/>
      <c r="B54" s="23"/>
      <c r="C54" s="23"/>
      <c r="D54" s="22"/>
      <c r="E54" s="20"/>
      <c r="F54" s="20"/>
      <c r="G54" s="20"/>
      <c r="H54" s="21"/>
      <c r="I54" s="20"/>
      <c r="J54" s="20"/>
      <c r="K54" s="20"/>
      <c r="L54" s="20"/>
    </row>
    <row r="55" spans="1:12" s="6" customFormat="1" ht="19.5" customHeight="1" x14ac:dyDescent="0.25">
      <c r="A55" s="24"/>
      <c r="B55" s="23"/>
      <c r="C55" s="23"/>
      <c r="D55" s="22"/>
      <c r="E55" s="20"/>
      <c r="F55" s="20"/>
      <c r="G55" s="20"/>
      <c r="H55" s="21"/>
      <c r="I55" s="20"/>
      <c r="J55" s="20"/>
      <c r="K55" s="20"/>
      <c r="L55" s="20"/>
    </row>
    <row r="56" spans="1:12" s="6" customFormat="1" ht="19.5" customHeight="1" x14ac:dyDescent="0.25">
      <c r="A56" s="24"/>
      <c r="B56" s="23"/>
      <c r="C56" s="23"/>
      <c r="D56" s="22"/>
      <c r="E56" s="20"/>
      <c r="F56" s="20"/>
      <c r="G56" s="20"/>
      <c r="H56" s="21"/>
      <c r="I56" s="20"/>
      <c r="J56" s="20"/>
      <c r="K56" s="20"/>
      <c r="L56" s="20"/>
    </row>
    <row r="57" spans="1:12" s="6" customFormat="1" ht="19.5" customHeight="1" x14ac:dyDescent="0.25">
      <c r="A57" s="24"/>
      <c r="B57" s="23"/>
      <c r="C57" s="23"/>
      <c r="D57" s="22"/>
      <c r="E57" s="20"/>
      <c r="F57" s="20"/>
      <c r="G57" s="20"/>
      <c r="H57" s="21"/>
      <c r="I57" s="20"/>
      <c r="J57" s="20"/>
      <c r="K57" s="20"/>
      <c r="L57" s="20"/>
    </row>
    <row r="58" spans="1:12" s="6" customFormat="1" ht="19.5" customHeight="1" x14ac:dyDescent="0.25">
      <c r="A58" s="24"/>
      <c r="B58" s="23"/>
      <c r="C58" s="23"/>
      <c r="D58" s="22"/>
      <c r="E58" s="20"/>
      <c r="F58" s="20"/>
      <c r="G58" s="20"/>
      <c r="H58" s="21"/>
      <c r="I58" s="20"/>
      <c r="J58" s="20"/>
      <c r="K58" s="20"/>
      <c r="L58" s="20"/>
    </row>
    <row r="59" spans="1:12" s="6" customFormat="1" ht="19.5" customHeight="1" x14ac:dyDescent="0.25">
      <c r="A59" s="24"/>
      <c r="B59" s="23"/>
      <c r="C59" s="23"/>
      <c r="D59" s="22"/>
      <c r="E59" s="20"/>
      <c r="F59" s="20"/>
      <c r="G59" s="20"/>
      <c r="H59" s="21"/>
      <c r="I59" s="20"/>
      <c r="J59" s="20"/>
      <c r="K59" s="20"/>
      <c r="L59" s="20"/>
    </row>
    <row r="60" spans="1:12" s="6" customFormat="1" ht="19.5" customHeight="1" x14ac:dyDescent="0.25">
      <c r="A60" s="24"/>
      <c r="B60" s="23"/>
      <c r="C60" s="23"/>
      <c r="D60" s="22"/>
      <c r="E60" s="20"/>
      <c r="F60" s="20"/>
      <c r="G60" s="20"/>
      <c r="H60" s="21"/>
      <c r="I60" s="20"/>
      <c r="J60" s="20"/>
      <c r="K60" s="20"/>
      <c r="L60" s="20"/>
    </row>
    <row r="61" spans="1:12" s="6" customFormat="1" ht="19.5" customHeight="1" x14ac:dyDescent="0.25">
      <c r="A61" s="24"/>
      <c r="B61" s="23"/>
      <c r="C61" s="23"/>
      <c r="D61" s="22"/>
      <c r="E61" s="20"/>
      <c r="F61" s="20"/>
      <c r="G61" s="20"/>
      <c r="H61" s="21"/>
      <c r="I61" s="20"/>
      <c r="J61" s="20"/>
      <c r="K61" s="20"/>
      <c r="L61" s="20"/>
    </row>
    <row r="62" spans="1:12" s="6" customFormat="1" ht="19.5" customHeight="1" x14ac:dyDescent="0.25">
      <c r="A62" s="24"/>
      <c r="B62" s="23"/>
      <c r="C62" s="23"/>
      <c r="D62" s="22"/>
      <c r="E62" s="20"/>
      <c r="F62" s="20"/>
      <c r="G62" s="20"/>
      <c r="H62" s="21"/>
      <c r="I62" s="20"/>
      <c r="J62" s="20"/>
      <c r="K62" s="20"/>
      <c r="L62" s="20"/>
    </row>
    <row r="63" spans="1:12" s="6" customFormat="1" ht="19.5" customHeight="1" x14ac:dyDescent="0.25">
      <c r="A63" s="24"/>
      <c r="B63" s="23"/>
      <c r="C63" s="23"/>
      <c r="D63" s="22"/>
      <c r="E63" s="20"/>
      <c r="F63" s="20"/>
      <c r="G63" s="20"/>
      <c r="H63" s="21"/>
      <c r="I63" s="20"/>
      <c r="J63" s="20"/>
      <c r="K63" s="20"/>
      <c r="L63" s="20"/>
    </row>
    <row r="64" spans="1:12" s="6" customFormat="1" ht="19.5" customHeight="1" x14ac:dyDescent="0.25">
      <c r="A64" s="24"/>
      <c r="B64" s="23"/>
      <c r="C64" s="23"/>
      <c r="D64" s="22"/>
      <c r="E64" s="20"/>
      <c r="F64" s="20"/>
      <c r="G64" s="20"/>
      <c r="H64" s="21"/>
      <c r="I64" s="20"/>
      <c r="J64" s="20"/>
      <c r="K64" s="20"/>
      <c r="L64" s="20"/>
    </row>
    <row r="65" spans="1:12" s="6" customFormat="1" ht="29.25" customHeight="1" x14ac:dyDescent="0.25">
      <c r="A65" s="19" t="s">
        <v>2</v>
      </c>
      <c r="B65" s="322" t="s">
        <v>1</v>
      </c>
      <c r="C65" s="322"/>
      <c r="D65" s="322"/>
      <c r="E65" s="322"/>
      <c r="F65" s="322"/>
      <c r="G65" s="322"/>
      <c r="H65" s="322"/>
      <c r="I65" s="322"/>
      <c r="J65" s="322"/>
      <c r="K65" s="322"/>
      <c r="L65" s="322"/>
    </row>
    <row r="66" spans="1:12" s="11" customFormat="1" ht="15.75" x14ac:dyDescent="0.25">
      <c r="A66" s="13"/>
      <c r="B66" s="13"/>
      <c r="C66" s="13"/>
      <c r="D66" s="13"/>
      <c r="E66" s="13"/>
      <c r="F66" s="13"/>
      <c r="G66" s="13"/>
      <c r="H66" s="13"/>
      <c r="I66" s="13"/>
      <c r="J66" s="13"/>
      <c r="K66" s="13"/>
      <c r="L66" s="13"/>
    </row>
    <row r="67" spans="1:12" s="11" customFormat="1" ht="15.75" x14ac:dyDescent="0.25">
      <c r="A67" s="13"/>
      <c r="B67" s="13"/>
      <c r="C67" s="13"/>
      <c r="D67" s="13"/>
      <c r="E67" s="13"/>
      <c r="F67" s="13"/>
      <c r="G67" s="13"/>
      <c r="H67" s="13"/>
      <c r="I67" s="13"/>
      <c r="J67" s="13"/>
      <c r="K67" s="13"/>
      <c r="L67" s="13"/>
    </row>
    <row r="68" spans="1:12" s="11" customFormat="1" ht="15.75" x14ac:dyDescent="0.25">
      <c r="A68" s="13"/>
      <c r="B68" s="13"/>
      <c r="C68" s="13"/>
      <c r="D68" s="13"/>
      <c r="E68" s="13"/>
      <c r="F68" s="13"/>
      <c r="G68" s="13"/>
      <c r="H68" s="13"/>
      <c r="I68" s="13"/>
      <c r="J68" s="13"/>
      <c r="K68" s="13"/>
      <c r="L68" s="13"/>
    </row>
    <row r="69" spans="1:12" s="11" customFormat="1" ht="15.75" x14ac:dyDescent="0.25">
      <c r="A69" s="13"/>
      <c r="B69" s="13"/>
      <c r="C69" s="13"/>
      <c r="D69" s="13"/>
      <c r="E69" s="13"/>
      <c r="F69" s="13"/>
      <c r="G69" s="13"/>
      <c r="H69" s="13"/>
      <c r="I69" s="13"/>
      <c r="J69" s="13"/>
      <c r="K69" s="13"/>
      <c r="L69" s="13"/>
    </row>
    <row r="70" spans="1:12" s="11" customFormat="1" ht="15.75" x14ac:dyDescent="0.25">
      <c r="A70" s="13"/>
      <c r="B70" s="13"/>
      <c r="C70" s="13"/>
      <c r="D70" s="13"/>
      <c r="E70" s="13"/>
      <c r="F70" s="13"/>
      <c r="G70" s="13"/>
      <c r="H70" s="13"/>
      <c r="I70" s="13"/>
      <c r="J70" s="13"/>
      <c r="K70" s="13"/>
      <c r="L70" s="13"/>
    </row>
    <row r="71" spans="1:12" s="11" customFormat="1" ht="15.75" x14ac:dyDescent="0.25">
      <c r="A71" s="13"/>
      <c r="B71" s="13"/>
      <c r="C71" s="13"/>
      <c r="D71" s="13"/>
      <c r="E71" s="13"/>
      <c r="F71" s="13"/>
      <c r="G71" s="13"/>
      <c r="H71" s="13"/>
      <c r="I71" s="13"/>
      <c r="J71" s="13"/>
      <c r="K71" s="13"/>
      <c r="L71" s="13"/>
    </row>
    <row r="72" spans="1:12" s="11" customFormat="1" ht="15.75" x14ac:dyDescent="0.25">
      <c r="A72" s="13"/>
      <c r="B72" s="13"/>
      <c r="C72" s="13"/>
      <c r="D72" s="13"/>
      <c r="E72" s="13"/>
      <c r="F72" s="13"/>
      <c r="G72" s="13"/>
      <c r="H72" s="13"/>
      <c r="I72" s="13"/>
      <c r="J72" s="13"/>
      <c r="K72" s="13"/>
      <c r="L72" s="13"/>
    </row>
    <row r="73" spans="1:12" s="11" customFormat="1" ht="15.75" x14ac:dyDescent="0.25">
      <c r="A73" s="13"/>
      <c r="B73" s="13"/>
      <c r="C73" s="13"/>
      <c r="D73" s="13"/>
      <c r="E73" s="13"/>
      <c r="F73" s="13"/>
      <c r="G73" s="13"/>
      <c r="H73" s="13"/>
      <c r="I73" s="13"/>
      <c r="J73" s="13"/>
      <c r="K73" s="13"/>
      <c r="L73" s="13"/>
    </row>
    <row r="74" spans="1:12" s="11" customFormat="1" ht="15.75" x14ac:dyDescent="0.25">
      <c r="A74" s="13"/>
      <c r="B74" s="13"/>
      <c r="C74" s="13"/>
      <c r="D74" s="13"/>
      <c r="E74" s="13"/>
      <c r="F74" s="13"/>
      <c r="G74" s="13"/>
      <c r="H74" s="13"/>
      <c r="I74" s="13"/>
      <c r="J74" s="13"/>
      <c r="K74" s="13"/>
      <c r="L74" s="13"/>
    </row>
    <row r="75" spans="1:12" s="11" customFormat="1" ht="15.75" x14ac:dyDescent="0.25">
      <c r="A75" s="13"/>
      <c r="B75" s="13"/>
      <c r="C75" s="13"/>
      <c r="D75" s="13"/>
      <c r="E75" s="13"/>
      <c r="F75" s="13"/>
      <c r="G75" s="13"/>
      <c r="H75" s="13"/>
      <c r="I75" s="13"/>
      <c r="J75" s="13"/>
      <c r="K75" s="13"/>
      <c r="L75" s="13"/>
    </row>
    <row r="76" spans="1:12" s="11" customFormat="1" ht="15.75" x14ac:dyDescent="0.25">
      <c r="A76" s="13"/>
      <c r="B76" s="13"/>
      <c r="C76" s="13"/>
      <c r="D76" s="13"/>
      <c r="E76" s="13"/>
      <c r="F76" s="13"/>
      <c r="G76" s="13"/>
      <c r="H76" s="13"/>
      <c r="I76" s="13"/>
      <c r="J76" s="13"/>
      <c r="K76" s="13"/>
      <c r="L76" s="13"/>
    </row>
    <row r="77" spans="1:12" s="11" customFormat="1" ht="15.75" x14ac:dyDescent="0.25">
      <c r="A77" s="13"/>
      <c r="B77" s="13"/>
      <c r="C77" s="13"/>
      <c r="D77" s="13"/>
      <c r="E77" s="13"/>
      <c r="F77" s="13"/>
      <c r="G77" s="13"/>
      <c r="H77" s="13"/>
      <c r="I77" s="13"/>
      <c r="J77" s="13"/>
      <c r="K77" s="13"/>
      <c r="L77" s="13"/>
    </row>
    <row r="78" spans="1:12" s="11" customFormat="1" ht="15.75" x14ac:dyDescent="0.25">
      <c r="A78" s="13"/>
      <c r="B78" s="13"/>
      <c r="C78" s="13"/>
      <c r="D78" s="13"/>
      <c r="E78" s="13"/>
      <c r="F78" s="13"/>
      <c r="G78" s="13"/>
      <c r="H78" s="13"/>
      <c r="I78" s="13"/>
      <c r="J78" s="13"/>
      <c r="K78" s="13"/>
      <c r="L78" s="13"/>
    </row>
    <row r="79" spans="1:12" s="11" customFormat="1" ht="15.75" x14ac:dyDescent="0.25">
      <c r="A79" s="13"/>
      <c r="B79" s="13"/>
      <c r="C79" s="13"/>
      <c r="D79" s="13"/>
      <c r="E79" s="13"/>
      <c r="F79" s="13"/>
      <c r="G79" s="13"/>
      <c r="H79" s="13"/>
      <c r="I79" s="13"/>
      <c r="J79" s="13"/>
      <c r="K79" s="13"/>
      <c r="L79" s="13"/>
    </row>
    <row r="80" spans="1:12" s="11" customFormat="1" ht="15.75" x14ac:dyDescent="0.25">
      <c r="A80" s="13"/>
      <c r="B80" s="13"/>
      <c r="C80" s="13"/>
      <c r="D80" s="13"/>
      <c r="E80" s="13"/>
      <c r="F80" s="13"/>
      <c r="G80" s="13"/>
      <c r="H80" s="13"/>
      <c r="I80" s="13"/>
      <c r="J80" s="13"/>
      <c r="K80" s="13"/>
      <c r="L80" s="13"/>
    </row>
    <row r="81" spans="1:12" s="11" customFormat="1" ht="15.75" x14ac:dyDescent="0.25">
      <c r="A81" s="13"/>
      <c r="B81" s="13"/>
      <c r="C81" s="13"/>
      <c r="D81" s="13"/>
      <c r="E81" s="13"/>
      <c r="F81" s="13"/>
      <c r="G81" s="13"/>
      <c r="H81" s="13"/>
      <c r="I81" s="13"/>
      <c r="J81" s="13"/>
      <c r="K81" s="13"/>
      <c r="L81" s="13"/>
    </row>
    <row r="82" spans="1:12" s="11" customFormat="1" ht="15.75" x14ac:dyDescent="0.25">
      <c r="A82" s="13"/>
      <c r="B82" s="13"/>
      <c r="C82" s="13"/>
      <c r="D82" s="13"/>
      <c r="E82" s="13"/>
      <c r="F82" s="13"/>
      <c r="G82" s="13"/>
      <c r="H82" s="13"/>
      <c r="I82" s="13"/>
      <c r="J82" s="13"/>
      <c r="K82" s="13"/>
      <c r="L82" s="13"/>
    </row>
    <row r="83" spans="1:12" s="11" customFormat="1" ht="15.75" x14ac:dyDescent="0.25">
      <c r="A83" s="13"/>
      <c r="B83" s="13"/>
      <c r="C83" s="13"/>
      <c r="D83" s="13"/>
      <c r="E83" s="13"/>
      <c r="F83" s="13"/>
      <c r="G83" s="13"/>
      <c r="H83" s="13"/>
      <c r="I83" s="13"/>
      <c r="J83" s="13"/>
      <c r="K83" s="18"/>
      <c r="L83" s="18"/>
    </row>
    <row r="84" spans="1:12" s="11" customFormat="1" ht="15.75" x14ac:dyDescent="0.25">
      <c r="A84" s="13"/>
      <c r="B84" s="13"/>
      <c r="C84" s="13"/>
      <c r="D84" s="13"/>
      <c r="E84" s="13"/>
      <c r="F84" s="13"/>
      <c r="G84" s="13"/>
      <c r="H84" s="13"/>
      <c r="I84" s="13"/>
      <c r="J84" s="13"/>
      <c r="K84" s="18"/>
      <c r="L84" s="18"/>
    </row>
    <row r="85" spans="1:12" s="11" customFormat="1" ht="15.75" x14ac:dyDescent="0.25">
      <c r="A85" s="13"/>
      <c r="B85" s="13"/>
      <c r="C85" s="13"/>
      <c r="D85" s="13"/>
      <c r="E85" s="13"/>
      <c r="F85" s="13"/>
      <c r="G85" s="13"/>
      <c r="H85" s="13"/>
      <c r="I85" s="13"/>
      <c r="J85" s="13"/>
      <c r="K85" s="18"/>
      <c r="L85" s="18"/>
    </row>
    <row r="86" spans="1:12" s="11" customFormat="1" ht="15.75" x14ac:dyDescent="0.25">
      <c r="A86" s="13"/>
      <c r="B86" s="13"/>
      <c r="C86" s="13"/>
      <c r="D86" s="13"/>
      <c r="E86" s="13"/>
      <c r="F86" s="13"/>
      <c r="G86" s="13"/>
      <c r="H86" s="13"/>
      <c r="I86" s="13"/>
      <c r="J86" s="13"/>
      <c r="K86" s="18"/>
      <c r="L86" s="18"/>
    </row>
    <row r="87" spans="1:12" s="11" customFormat="1" ht="15.75" x14ac:dyDescent="0.25">
      <c r="A87" s="13"/>
      <c r="B87" s="13"/>
      <c r="C87" s="13"/>
      <c r="D87" s="13"/>
      <c r="E87" s="13"/>
      <c r="F87" s="13"/>
      <c r="G87" s="13"/>
      <c r="H87" s="13"/>
      <c r="I87" s="13"/>
      <c r="J87" s="13"/>
      <c r="K87" s="18"/>
      <c r="L87" s="18"/>
    </row>
    <row r="88" spans="1:12" s="11" customFormat="1" ht="15.75" x14ac:dyDescent="0.25">
      <c r="A88" s="13"/>
      <c r="B88" s="13"/>
      <c r="C88" s="13"/>
      <c r="D88" s="13"/>
      <c r="E88" s="13"/>
      <c r="F88" s="13"/>
      <c r="G88" s="13"/>
      <c r="H88" s="13"/>
      <c r="I88" s="13"/>
      <c r="J88" s="13"/>
      <c r="K88" s="18"/>
      <c r="L88" s="18"/>
    </row>
    <row r="89" spans="1:12" s="11" customFormat="1" ht="15.75" x14ac:dyDescent="0.25">
      <c r="A89" s="13"/>
      <c r="B89" s="13"/>
      <c r="C89" s="13"/>
      <c r="D89" s="13"/>
      <c r="E89" s="13"/>
      <c r="F89" s="13"/>
      <c r="G89" s="13"/>
      <c r="H89" s="13"/>
      <c r="I89" s="13"/>
      <c r="J89" s="13"/>
      <c r="K89" s="18"/>
      <c r="L89" s="18"/>
    </row>
    <row r="90" spans="1:12" s="11" customFormat="1" ht="15.75" x14ac:dyDescent="0.25">
      <c r="A90" s="13"/>
      <c r="B90" s="13"/>
      <c r="C90" s="13"/>
      <c r="D90" s="13"/>
      <c r="E90" s="13"/>
      <c r="F90" s="13"/>
      <c r="G90" s="13"/>
      <c r="H90" s="13"/>
      <c r="I90" s="13"/>
      <c r="J90" s="13"/>
      <c r="K90" s="18"/>
      <c r="L90" s="18"/>
    </row>
    <row r="91" spans="1:12" s="11" customFormat="1" ht="15.75" x14ac:dyDescent="0.25">
      <c r="A91" s="13"/>
      <c r="B91" s="13"/>
      <c r="C91" s="13"/>
      <c r="D91" s="13"/>
      <c r="E91" s="13"/>
      <c r="F91" s="13"/>
      <c r="G91" s="13"/>
      <c r="H91" s="13"/>
      <c r="I91" s="13"/>
      <c r="J91" s="13"/>
      <c r="K91" s="18"/>
      <c r="L91" s="18"/>
    </row>
    <row r="92" spans="1:12" s="11" customFormat="1" ht="15.75" x14ac:dyDescent="0.25">
      <c r="A92" s="13"/>
      <c r="B92" s="13"/>
      <c r="C92" s="13"/>
      <c r="D92" s="13"/>
      <c r="E92" s="13"/>
      <c r="F92" s="13"/>
      <c r="G92" s="13"/>
      <c r="H92" s="13"/>
      <c r="I92" s="13"/>
      <c r="J92" s="13"/>
      <c r="K92" s="16"/>
      <c r="L92" s="16"/>
    </row>
    <row r="93" spans="1:12" s="11" customFormat="1" ht="15.75" x14ac:dyDescent="0.25">
      <c r="A93" s="13"/>
      <c r="B93" s="13"/>
      <c r="C93" s="13"/>
      <c r="D93" s="13"/>
      <c r="E93" s="13"/>
      <c r="F93" s="13"/>
      <c r="G93" s="13"/>
      <c r="H93" s="13"/>
      <c r="I93" s="13"/>
      <c r="J93" s="13"/>
      <c r="K93" s="17">
        <f>$K$28</f>
        <v>2823000</v>
      </c>
      <c r="L93" s="16"/>
    </row>
    <row r="94" spans="1:12" s="11" customFormat="1" ht="15.75" x14ac:dyDescent="0.25">
      <c r="A94" s="13"/>
      <c r="B94" s="13"/>
      <c r="C94" s="13"/>
      <c r="D94" s="13"/>
      <c r="E94" s="13"/>
      <c r="F94" s="13"/>
      <c r="G94" s="13"/>
      <c r="H94" s="13"/>
      <c r="I94" s="13"/>
      <c r="J94" s="13"/>
      <c r="K94" s="17">
        <f>$K$51</f>
        <v>2351625</v>
      </c>
      <c r="L94" s="15"/>
    </row>
    <row r="95" spans="1:12" s="11" customFormat="1" ht="15.75" x14ac:dyDescent="0.25">
      <c r="A95" s="13"/>
      <c r="B95" s="13"/>
      <c r="C95" s="13"/>
      <c r="D95" s="13"/>
      <c r="E95" s="13"/>
      <c r="F95" s="13"/>
      <c r="G95" s="13"/>
      <c r="H95" s="13"/>
      <c r="I95" s="13"/>
      <c r="J95" s="13"/>
      <c r="K95" s="17">
        <f>K93-K94</f>
        <v>471375</v>
      </c>
      <c r="L95" s="15">
        <f>K95/K93*100%</f>
        <v>0.16697662061636556</v>
      </c>
    </row>
    <row r="96" spans="1:12" s="11" customFormat="1" ht="15.75" x14ac:dyDescent="0.25">
      <c r="A96" s="13"/>
      <c r="B96" s="13"/>
      <c r="C96" s="13"/>
      <c r="D96" s="13"/>
      <c r="E96" s="13"/>
      <c r="F96" s="13"/>
      <c r="G96" s="13"/>
      <c r="H96" s="13"/>
      <c r="I96" s="13"/>
      <c r="J96" s="13"/>
      <c r="K96" s="16"/>
      <c r="L96" s="15">
        <f>K94/K93*100%</f>
        <v>0.83302337938363447</v>
      </c>
    </row>
    <row r="97" spans="1:12" s="11" customFormat="1" ht="15.75" x14ac:dyDescent="0.25">
      <c r="A97" s="13"/>
      <c r="B97" s="14" t="s">
        <v>0</v>
      </c>
      <c r="C97" s="13"/>
      <c r="D97" s="13"/>
      <c r="E97" s="13"/>
      <c r="F97" s="13"/>
      <c r="G97" s="13"/>
      <c r="H97" s="13"/>
      <c r="I97" s="13"/>
      <c r="J97" s="13"/>
      <c r="K97" s="12"/>
      <c r="L97" s="12"/>
    </row>
    <row r="98" spans="1:12" s="6" customFormat="1" ht="20.100000000000001" customHeight="1" x14ac:dyDescent="0.25">
      <c r="A98" s="10"/>
      <c r="B98" s="9"/>
      <c r="C98" s="8"/>
      <c r="D98" s="8"/>
      <c r="E98" s="8"/>
      <c r="F98" s="8"/>
      <c r="G98" s="7"/>
      <c r="H98" s="7"/>
      <c r="I98" s="7"/>
      <c r="J98" s="7"/>
      <c r="K98" s="7"/>
      <c r="L98" s="7"/>
    </row>
  </sheetData>
  <sheetProtection selectLockedCells="1" selectUnlockedCells="1"/>
  <mergeCells count="12">
    <mergeCell ref="B1:K1"/>
    <mergeCell ref="B2:K2"/>
    <mergeCell ref="B3:K3"/>
    <mergeCell ref="B5:C6"/>
    <mergeCell ref="I5:K6"/>
    <mergeCell ref="B51:C51"/>
    <mergeCell ref="B65:L65"/>
    <mergeCell ref="B7:K7"/>
    <mergeCell ref="B8:K8"/>
    <mergeCell ref="B9:K9"/>
    <mergeCell ref="B28:C28"/>
    <mergeCell ref="B30:L30"/>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workbookViewId="0">
      <selection activeCell="B39" sqref="B39"/>
    </sheetView>
  </sheetViews>
  <sheetFormatPr defaultColWidth="9.140625" defaultRowHeight="20.100000000000001" customHeight="1" x14ac:dyDescent="0.25"/>
  <cols>
    <col min="1" max="1" width="6.85546875" style="86" customWidth="1"/>
    <col min="2" max="2" width="24" style="87" customWidth="1"/>
    <col min="3" max="3" width="20.28515625" style="87" customWidth="1"/>
    <col min="4" max="4" width="7.42578125" style="90" customWidth="1"/>
    <col min="5" max="5" width="8.140625" style="91" customWidth="1"/>
    <col min="6" max="6" width="9" style="87" customWidth="1"/>
    <col min="7" max="7" width="10.42578125" style="87" customWidth="1"/>
    <col min="8" max="8" width="7.42578125" style="87" customWidth="1"/>
    <col min="9" max="9" width="8" style="87" customWidth="1"/>
    <col min="10" max="10" width="10.140625" style="87" customWidth="1"/>
    <col min="11" max="11" width="15.42578125" style="87" customWidth="1"/>
    <col min="12" max="12" width="14.140625" style="87" customWidth="1"/>
    <col min="13" max="16384" width="9.140625" style="88"/>
  </cols>
  <sheetData>
    <row r="1" spans="1:12" ht="20.100000000000001" customHeight="1" x14ac:dyDescent="0.3">
      <c r="B1" s="354"/>
      <c r="C1" s="354"/>
      <c r="D1" s="354"/>
      <c r="E1" s="354"/>
      <c r="F1" s="354"/>
      <c r="G1" s="354"/>
      <c r="H1" s="354"/>
      <c r="I1" s="354"/>
      <c r="J1" s="354"/>
      <c r="K1" s="354"/>
    </row>
    <row r="2" spans="1:12" ht="20.100000000000001" customHeight="1" x14ac:dyDescent="0.25">
      <c r="B2" s="355" t="s">
        <v>42</v>
      </c>
      <c r="C2" s="355"/>
      <c r="D2" s="355"/>
      <c r="E2" s="355"/>
      <c r="F2" s="355"/>
      <c r="G2" s="355"/>
      <c r="H2" s="355"/>
      <c r="I2" s="355"/>
      <c r="J2" s="355"/>
      <c r="K2" s="355"/>
    </row>
    <row r="3" spans="1:12" ht="20.100000000000001" customHeight="1" x14ac:dyDescent="0.3">
      <c r="B3" s="356" t="s">
        <v>41</v>
      </c>
      <c r="C3" s="356"/>
      <c r="D3" s="356"/>
      <c r="E3" s="356"/>
      <c r="F3" s="356"/>
      <c r="G3" s="356"/>
      <c r="H3" s="356"/>
      <c r="I3" s="356"/>
      <c r="J3" s="356"/>
      <c r="K3" s="356"/>
    </row>
    <row r="4" spans="1:12" ht="13.5" customHeight="1" x14ac:dyDescent="0.25">
      <c r="B4" s="89"/>
    </row>
    <row r="5" spans="1:12" ht="15" customHeight="1" x14ac:dyDescent="0.25">
      <c r="B5" s="357" t="s">
        <v>79</v>
      </c>
      <c r="C5" s="357"/>
      <c r="I5" s="358" t="s">
        <v>39</v>
      </c>
      <c r="J5" s="358"/>
      <c r="K5" s="358"/>
      <c r="L5" s="92"/>
    </row>
    <row r="6" spans="1:12" ht="11.25" customHeight="1" x14ac:dyDescent="0.25">
      <c r="B6" s="357"/>
      <c r="C6" s="357"/>
      <c r="I6" s="358"/>
      <c r="J6" s="358"/>
      <c r="K6" s="358"/>
      <c r="L6" s="92"/>
    </row>
    <row r="7" spans="1:12" ht="16.5" customHeight="1" x14ac:dyDescent="0.25">
      <c r="B7" s="355" t="s">
        <v>38</v>
      </c>
      <c r="C7" s="355"/>
      <c r="D7" s="355"/>
      <c r="E7" s="355"/>
      <c r="F7" s="355"/>
      <c r="G7" s="355"/>
      <c r="H7" s="355"/>
      <c r="I7" s="355"/>
      <c r="J7" s="355"/>
      <c r="K7" s="355"/>
    </row>
    <row r="8" spans="1:12" s="95" customFormat="1" ht="45.95" customHeight="1" x14ac:dyDescent="0.25">
      <c r="A8" s="93"/>
      <c r="B8" s="339" t="s">
        <v>80</v>
      </c>
      <c r="C8" s="339"/>
      <c r="D8" s="339"/>
      <c r="E8" s="339"/>
      <c r="F8" s="339"/>
      <c r="G8" s="339"/>
      <c r="H8" s="339"/>
      <c r="I8" s="339"/>
      <c r="J8" s="339"/>
      <c r="K8" s="339"/>
      <c r="L8" s="94"/>
    </row>
    <row r="9" spans="1:12" s="95" customFormat="1" ht="20.100000000000001" customHeight="1" x14ac:dyDescent="0.25">
      <c r="A9" s="93" t="s">
        <v>37</v>
      </c>
      <c r="B9" s="353" t="s">
        <v>36</v>
      </c>
      <c r="C9" s="353"/>
      <c r="D9" s="353"/>
      <c r="E9" s="353"/>
      <c r="F9" s="353"/>
      <c r="G9" s="353"/>
      <c r="H9" s="353"/>
      <c r="I9" s="353"/>
      <c r="J9" s="353"/>
      <c r="K9" s="353"/>
      <c r="L9" s="94"/>
    </row>
    <row r="10" spans="1:12" s="95" customFormat="1" ht="12" customHeight="1" thickBot="1" x14ac:dyDescent="0.3">
      <c r="A10" s="93"/>
      <c r="B10" s="96"/>
      <c r="C10" s="96"/>
      <c r="D10" s="96"/>
      <c r="E10" s="96"/>
      <c r="F10" s="96"/>
      <c r="G10" s="96"/>
      <c r="H10" s="96"/>
      <c r="I10" s="96"/>
      <c r="J10" s="96"/>
      <c r="K10" s="96"/>
      <c r="L10" s="94"/>
    </row>
    <row r="11" spans="1:12" s="95" customFormat="1" ht="110.25" x14ac:dyDescent="0.25">
      <c r="A11" s="51" t="s">
        <v>32</v>
      </c>
      <c r="B11" s="50" t="s">
        <v>31</v>
      </c>
      <c r="C11" s="50" t="s">
        <v>30</v>
      </c>
      <c r="D11" s="97" t="s">
        <v>81</v>
      </c>
      <c r="E11" s="98" t="s">
        <v>82</v>
      </c>
      <c r="F11" s="99" t="s">
        <v>83</v>
      </c>
      <c r="G11" s="97" t="s">
        <v>84</v>
      </c>
      <c r="H11" s="97" t="s">
        <v>25</v>
      </c>
      <c r="I11" s="97" t="s">
        <v>24</v>
      </c>
      <c r="J11" s="100" t="s">
        <v>85</v>
      </c>
      <c r="K11" s="100" t="s">
        <v>86</v>
      </c>
      <c r="L11" s="101" t="s">
        <v>21</v>
      </c>
    </row>
    <row r="12" spans="1:12" s="95" customFormat="1" ht="18" customHeight="1" x14ac:dyDescent="0.25">
      <c r="A12" s="102">
        <v>1</v>
      </c>
      <c r="B12" s="103" t="s">
        <v>20</v>
      </c>
      <c r="C12" s="104"/>
      <c r="D12" s="105"/>
      <c r="E12" s="106"/>
      <c r="F12" s="107"/>
      <c r="G12" s="107"/>
      <c r="H12" s="107"/>
      <c r="I12" s="107"/>
      <c r="J12" s="108"/>
      <c r="K12" s="108"/>
      <c r="L12" s="109" t="s">
        <v>87</v>
      </c>
    </row>
    <row r="13" spans="1:12" s="95" customFormat="1" ht="16.5" x14ac:dyDescent="0.3">
      <c r="A13" s="110">
        <v>1.1000000000000001</v>
      </c>
      <c r="B13" s="111" t="s">
        <v>44</v>
      </c>
      <c r="C13" s="111" t="s">
        <v>19</v>
      </c>
      <c r="D13" s="112">
        <v>1</v>
      </c>
      <c r="E13" s="85">
        <v>43750</v>
      </c>
      <c r="F13" s="113">
        <v>0</v>
      </c>
      <c r="G13" s="113">
        <v>2000</v>
      </c>
      <c r="H13" s="107">
        <v>1</v>
      </c>
      <c r="I13" s="107">
        <v>1</v>
      </c>
      <c r="J13" s="108">
        <f>G13+F13+(D13*E13)</f>
        <v>45750</v>
      </c>
      <c r="K13" s="108">
        <f>J13*I13*H13*2</f>
        <v>91500</v>
      </c>
      <c r="L13" s="109"/>
    </row>
    <row r="14" spans="1:12" s="95" customFormat="1" ht="110.25" x14ac:dyDescent="0.25">
      <c r="A14" s="110">
        <v>1.2</v>
      </c>
      <c r="B14" s="111" t="s">
        <v>88</v>
      </c>
      <c r="C14" s="111" t="s">
        <v>43</v>
      </c>
      <c r="D14" s="112">
        <v>50</v>
      </c>
      <c r="E14" s="146">
        <v>43750</v>
      </c>
      <c r="F14" s="113">
        <v>0</v>
      </c>
      <c r="G14" s="113">
        <v>500000</v>
      </c>
      <c r="H14" s="107">
        <v>1</v>
      </c>
      <c r="I14" s="107">
        <v>1</v>
      </c>
      <c r="J14" s="108">
        <f>G14+F14+(D14*E14)</f>
        <v>2687500</v>
      </c>
      <c r="K14" s="108">
        <f>J14*I14*H14+300000</f>
        <v>2987500</v>
      </c>
      <c r="L14" s="109" t="s">
        <v>89</v>
      </c>
    </row>
    <row r="15" spans="1:12" s="95" customFormat="1" ht="94.5" x14ac:dyDescent="0.25">
      <c r="A15" s="110">
        <v>1.3</v>
      </c>
      <c r="B15" s="111" t="s">
        <v>90</v>
      </c>
      <c r="C15" s="111" t="s">
        <v>43</v>
      </c>
      <c r="D15" s="112">
        <v>2</v>
      </c>
      <c r="E15" s="146">
        <v>43750</v>
      </c>
      <c r="F15" s="113">
        <v>0</v>
      </c>
      <c r="G15" s="113"/>
      <c r="H15" s="107">
        <v>1</v>
      </c>
      <c r="I15" s="107">
        <v>1</v>
      </c>
      <c r="J15" s="108">
        <f t="shared" ref="J15:J23" si="0">G15+F15+(D15*E15)</f>
        <v>87500</v>
      </c>
      <c r="K15" s="108">
        <f>J15*I15*H15</f>
        <v>87500</v>
      </c>
      <c r="L15" s="109"/>
    </row>
    <row r="16" spans="1:12" s="95" customFormat="1" ht="141.75" x14ac:dyDescent="0.25">
      <c r="A16" s="110">
        <v>1.4</v>
      </c>
      <c r="B16" s="111" t="s">
        <v>91</v>
      </c>
      <c r="C16" s="111" t="s">
        <v>43</v>
      </c>
      <c r="D16" s="112">
        <v>40</v>
      </c>
      <c r="E16" s="146">
        <v>43750</v>
      </c>
      <c r="F16" s="113">
        <v>0</v>
      </c>
      <c r="G16" s="113">
        <v>500000</v>
      </c>
      <c r="H16" s="107">
        <v>1</v>
      </c>
      <c r="I16" s="107">
        <v>1</v>
      </c>
      <c r="J16" s="108">
        <f t="shared" si="0"/>
        <v>2250000</v>
      </c>
      <c r="K16" s="108">
        <f>J16*I16*H16+300000</f>
        <v>2550000</v>
      </c>
      <c r="L16" s="109" t="s">
        <v>92</v>
      </c>
    </row>
    <row r="17" spans="1:12" s="95" customFormat="1" ht="110.25" x14ac:dyDescent="0.3">
      <c r="A17" s="110">
        <v>1.5</v>
      </c>
      <c r="B17" s="111" t="s">
        <v>93</v>
      </c>
      <c r="C17" s="111" t="s">
        <v>43</v>
      </c>
      <c r="D17" s="112">
        <v>30</v>
      </c>
      <c r="E17" s="85">
        <v>43750</v>
      </c>
      <c r="F17" s="113">
        <v>0</v>
      </c>
      <c r="G17" s="113">
        <v>500000</v>
      </c>
      <c r="H17" s="107">
        <v>1</v>
      </c>
      <c r="I17" s="107">
        <v>1</v>
      </c>
      <c r="J17" s="108">
        <f t="shared" si="0"/>
        <v>1812500</v>
      </c>
      <c r="K17" s="108">
        <f>J17*I17*H17+300000</f>
        <v>2112500</v>
      </c>
      <c r="L17" s="109" t="s">
        <v>92</v>
      </c>
    </row>
    <row r="18" spans="1:12" s="95" customFormat="1" ht="112.5" x14ac:dyDescent="0.3">
      <c r="A18" s="102">
        <v>2</v>
      </c>
      <c r="B18" s="103" t="s">
        <v>18</v>
      </c>
      <c r="C18" s="104" t="s">
        <v>7</v>
      </c>
      <c r="D18" s="35">
        <v>6</v>
      </c>
      <c r="E18" s="85">
        <v>43750</v>
      </c>
      <c r="F18" s="107"/>
      <c r="G18" s="107">
        <v>50000</v>
      </c>
      <c r="H18" s="107">
        <v>1</v>
      </c>
      <c r="I18" s="107">
        <v>1</v>
      </c>
      <c r="J18" s="108">
        <f t="shared" si="0"/>
        <v>312500</v>
      </c>
      <c r="K18" s="108">
        <f t="shared" ref="K18:K23" si="1">J18*I18*H18</f>
        <v>312500</v>
      </c>
      <c r="L18" s="114" t="s">
        <v>48</v>
      </c>
    </row>
    <row r="19" spans="1:12" s="95" customFormat="1" ht="18" customHeight="1" x14ac:dyDescent="0.3">
      <c r="A19" s="115"/>
      <c r="B19" s="104"/>
      <c r="C19" s="104" t="s">
        <v>17</v>
      </c>
      <c r="D19" s="35">
        <v>1.5</v>
      </c>
      <c r="E19" s="85">
        <v>43750</v>
      </c>
      <c r="F19" s="107"/>
      <c r="G19" s="107">
        <v>15000</v>
      </c>
      <c r="H19" s="107">
        <v>1</v>
      </c>
      <c r="I19" s="107">
        <v>1</v>
      </c>
      <c r="J19" s="108">
        <f t="shared" si="0"/>
        <v>80625</v>
      </c>
      <c r="K19" s="108">
        <f t="shared" si="1"/>
        <v>80625</v>
      </c>
      <c r="L19" s="109"/>
    </row>
    <row r="20" spans="1:12" s="95" customFormat="1" ht="18" customHeight="1" x14ac:dyDescent="0.25">
      <c r="A20" s="115"/>
      <c r="B20" s="104"/>
      <c r="C20" s="104" t="s">
        <v>35</v>
      </c>
      <c r="D20" s="35"/>
      <c r="E20" s="106"/>
      <c r="F20" s="107"/>
      <c r="G20" s="107"/>
      <c r="H20" s="107">
        <v>1</v>
      </c>
      <c r="I20" s="107"/>
      <c r="J20" s="108">
        <f t="shared" si="0"/>
        <v>0</v>
      </c>
      <c r="K20" s="108">
        <f t="shared" si="1"/>
        <v>0</v>
      </c>
      <c r="L20" s="109"/>
    </row>
    <row r="21" spans="1:12" s="95" customFormat="1" ht="31.5" x14ac:dyDescent="0.25">
      <c r="A21" s="102">
        <v>3</v>
      </c>
      <c r="B21" s="103" t="s">
        <v>15</v>
      </c>
      <c r="C21" s="104"/>
      <c r="D21" s="35"/>
      <c r="E21" s="106"/>
      <c r="F21" s="107"/>
      <c r="G21" s="107"/>
      <c r="H21" s="107">
        <v>1</v>
      </c>
      <c r="I21" s="107"/>
      <c r="J21" s="108">
        <f t="shared" si="0"/>
        <v>0</v>
      </c>
      <c r="K21" s="108">
        <f t="shared" si="1"/>
        <v>0</v>
      </c>
      <c r="L21" s="109"/>
    </row>
    <row r="22" spans="1:12" s="95" customFormat="1" ht="18" customHeight="1" x14ac:dyDescent="0.25">
      <c r="A22" s="37" t="s">
        <v>14</v>
      </c>
      <c r="B22" s="104" t="s">
        <v>13</v>
      </c>
      <c r="C22" s="104"/>
      <c r="D22" s="35"/>
      <c r="E22" s="106"/>
      <c r="F22" s="107"/>
      <c r="G22" s="107"/>
      <c r="H22" s="107">
        <v>1</v>
      </c>
      <c r="I22" s="107"/>
      <c r="J22" s="108">
        <f t="shared" si="0"/>
        <v>0</v>
      </c>
      <c r="K22" s="108">
        <f t="shared" si="1"/>
        <v>0</v>
      </c>
      <c r="L22" s="109"/>
    </row>
    <row r="23" spans="1:12" s="95" customFormat="1" ht="18" customHeight="1" x14ac:dyDescent="0.25">
      <c r="A23" s="37" t="s">
        <v>12</v>
      </c>
      <c r="B23" s="104" t="s">
        <v>11</v>
      </c>
      <c r="C23" s="104"/>
      <c r="D23" s="35"/>
      <c r="E23" s="106"/>
      <c r="F23" s="107"/>
      <c r="G23" s="107"/>
      <c r="H23" s="107">
        <v>1</v>
      </c>
      <c r="I23" s="107"/>
      <c r="J23" s="108">
        <f t="shared" si="0"/>
        <v>0</v>
      </c>
      <c r="K23" s="108">
        <f t="shared" si="1"/>
        <v>0</v>
      </c>
      <c r="L23" s="109"/>
    </row>
    <row r="24" spans="1:12" s="95" customFormat="1" ht="64.5" customHeight="1" x14ac:dyDescent="0.25">
      <c r="A24" s="115">
        <v>4</v>
      </c>
      <c r="B24" s="104" t="s">
        <v>94</v>
      </c>
      <c r="C24" s="104"/>
      <c r="D24" s="35"/>
      <c r="E24" s="106"/>
      <c r="F24" s="107"/>
      <c r="G24" s="107"/>
      <c r="H24" s="107"/>
      <c r="I24" s="107"/>
      <c r="J24" s="108"/>
      <c r="K24" s="108"/>
      <c r="L24" s="109"/>
    </row>
    <row r="25" spans="1:12" s="95" customFormat="1" ht="18" customHeight="1" x14ac:dyDescent="0.25">
      <c r="A25" s="115">
        <v>5</v>
      </c>
      <c r="B25" s="104" t="s">
        <v>95</v>
      </c>
      <c r="C25" s="104"/>
      <c r="D25" s="35"/>
      <c r="E25" s="106"/>
      <c r="F25" s="107"/>
      <c r="G25" s="107"/>
      <c r="H25" s="107">
        <v>1</v>
      </c>
      <c r="I25" s="107"/>
      <c r="J25" s="108">
        <f>G25+F25+(D25*E25)</f>
        <v>0</v>
      </c>
      <c r="K25" s="108">
        <f>J25*I25*H25</f>
        <v>0</v>
      </c>
      <c r="L25" s="109"/>
    </row>
    <row r="26" spans="1:12" s="95" customFormat="1" ht="16.5" x14ac:dyDescent="0.3">
      <c r="A26" s="115">
        <v>6</v>
      </c>
      <c r="B26" s="103" t="s">
        <v>8</v>
      </c>
      <c r="C26" s="104" t="s">
        <v>7</v>
      </c>
      <c r="D26" s="116">
        <v>3</v>
      </c>
      <c r="E26" s="85">
        <v>43750</v>
      </c>
      <c r="F26" s="117"/>
      <c r="G26" s="117">
        <v>50000</v>
      </c>
      <c r="H26" s="107">
        <v>1</v>
      </c>
      <c r="I26" s="107">
        <v>1</v>
      </c>
      <c r="J26" s="108">
        <f>G26+F26+(D26*E26)</f>
        <v>181250</v>
      </c>
      <c r="K26" s="108">
        <f>J26*I26*H26</f>
        <v>181250</v>
      </c>
      <c r="L26" s="109"/>
    </row>
    <row r="27" spans="1:12" s="95" customFormat="1" ht="18" customHeight="1" x14ac:dyDescent="0.3">
      <c r="A27" s="39"/>
      <c r="B27" s="104"/>
      <c r="C27" s="104" t="s">
        <v>6</v>
      </c>
      <c r="D27" s="118">
        <v>1.5</v>
      </c>
      <c r="E27" s="85">
        <v>43750</v>
      </c>
      <c r="F27" s="119"/>
      <c r="G27" s="119">
        <v>15000</v>
      </c>
      <c r="H27" s="107">
        <v>1</v>
      </c>
      <c r="I27" s="107">
        <v>1</v>
      </c>
      <c r="J27" s="108">
        <f>G27+F27+(D27*E27)</f>
        <v>80625</v>
      </c>
      <c r="K27" s="108">
        <f>J27*I27*H27</f>
        <v>80625</v>
      </c>
      <c r="L27" s="109"/>
    </row>
    <row r="28" spans="1:12" s="95" customFormat="1" ht="18" customHeight="1" x14ac:dyDescent="0.25">
      <c r="A28" s="39"/>
      <c r="B28" s="104"/>
      <c r="C28" s="104" t="s">
        <v>35</v>
      </c>
      <c r="D28" s="35"/>
      <c r="E28" s="106"/>
      <c r="F28" s="107"/>
      <c r="G28" s="107"/>
      <c r="H28" s="107">
        <v>1</v>
      </c>
      <c r="I28" s="107"/>
      <c r="J28" s="108">
        <f>G28+F28+(D28*E28)</f>
        <v>0</v>
      </c>
      <c r="K28" s="108">
        <f>J28*I28*H28</f>
        <v>0</v>
      </c>
      <c r="L28" s="109"/>
    </row>
    <row r="29" spans="1:12" s="95" customFormat="1" ht="18" customHeight="1" x14ac:dyDescent="0.25">
      <c r="A29" s="37"/>
      <c r="B29" s="104"/>
      <c r="C29" s="104" t="s">
        <v>4</v>
      </c>
      <c r="D29" s="35"/>
      <c r="E29" s="106"/>
      <c r="F29" s="107"/>
      <c r="G29" s="107"/>
      <c r="H29" s="107">
        <v>1</v>
      </c>
      <c r="I29" s="107"/>
      <c r="J29" s="108">
        <f>G29+F29+(D29*E29)</f>
        <v>0</v>
      </c>
      <c r="K29" s="108">
        <f>J29*I29*H29</f>
        <v>0</v>
      </c>
      <c r="L29" s="109"/>
    </row>
    <row r="30" spans="1:12" s="95" customFormat="1" ht="20.100000000000001" customHeight="1" thickBot="1" x14ac:dyDescent="0.3">
      <c r="A30" s="120"/>
      <c r="B30" s="359" t="s">
        <v>3</v>
      </c>
      <c r="C30" s="360"/>
      <c r="D30" s="121"/>
      <c r="E30" s="122"/>
      <c r="F30" s="122">
        <f>SUM(F12:F24)</f>
        <v>0</v>
      </c>
      <c r="G30" s="122">
        <f>SUM(G12:G29)</f>
        <v>1632000</v>
      </c>
      <c r="H30" s="123"/>
      <c r="I30" s="122"/>
      <c r="J30" s="124">
        <f>SUM(J12:J29)</f>
        <v>7538250</v>
      </c>
      <c r="K30" s="124">
        <f>SUM(K12:K29)</f>
        <v>8484000</v>
      </c>
      <c r="L30" s="125"/>
    </row>
    <row r="31" spans="1:12" s="95" customFormat="1" ht="20.100000000000001" customHeight="1" x14ac:dyDescent="0.25">
      <c r="A31" s="126"/>
      <c r="B31" s="127"/>
      <c r="C31" s="127"/>
      <c r="D31" s="128"/>
      <c r="E31" s="129"/>
      <c r="F31" s="129"/>
      <c r="G31" s="129"/>
      <c r="H31" s="130"/>
      <c r="I31" s="129"/>
      <c r="J31" s="129"/>
      <c r="K31" s="129"/>
      <c r="L31" s="129"/>
    </row>
    <row r="32" spans="1:12" s="95" customFormat="1" ht="27.75" customHeight="1" x14ac:dyDescent="0.25">
      <c r="A32" s="93" t="s">
        <v>34</v>
      </c>
      <c r="B32" s="353" t="s">
        <v>33</v>
      </c>
      <c r="C32" s="353"/>
      <c r="D32" s="353"/>
      <c r="E32" s="353"/>
      <c r="F32" s="353"/>
      <c r="G32" s="353"/>
      <c r="H32" s="353"/>
      <c r="I32" s="353"/>
      <c r="J32" s="353"/>
      <c r="K32" s="353"/>
      <c r="L32" s="353"/>
    </row>
    <row r="33" spans="1:12" s="95" customFormat="1" ht="20.100000000000001" customHeight="1" thickBot="1" x14ac:dyDescent="0.3">
      <c r="A33" s="131"/>
      <c r="B33" s="94"/>
      <c r="C33" s="94"/>
      <c r="D33" s="132"/>
      <c r="E33" s="133"/>
      <c r="F33" s="94"/>
      <c r="G33" s="94"/>
      <c r="H33" s="94"/>
      <c r="I33" s="94"/>
      <c r="J33" s="94"/>
      <c r="K33" s="94"/>
      <c r="L33" s="94"/>
    </row>
    <row r="34" spans="1:12" s="95" customFormat="1" ht="110.25" x14ac:dyDescent="0.25">
      <c r="A34" s="51" t="s">
        <v>32</v>
      </c>
      <c r="B34" s="50" t="s">
        <v>31</v>
      </c>
      <c r="C34" s="50" t="s">
        <v>30</v>
      </c>
      <c r="D34" s="97" t="s">
        <v>81</v>
      </c>
      <c r="E34" s="98" t="s">
        <v>82</v>
      </c>
      <c r="F34" s="99" t="s">
        <v>83</v>
      </c>
      <c r="G34" s="97" t="s">
        <v>84</v>
      </c>
      <c r="H34" s="97" t="s">
        <v>25</v>
      </c>
      <c r="I34" s="97" t="s">
        <v>24</v>
      </c>
      <c r="J34" s="97" t="s">
        <v>85</v>
      </c>
      <c r="K34" s="97" t="s">
        <v>86</v>
      </c>
      <c r="L34" s="101" t="s">
        <v>21</v>
      </c>
    </row>
    <row r="35" spans="1:12" s="95" customFormat="1" ht="18" customHeight="1" x14ac:dyDescent="0.25">
      <c r="A35" s="102">
        <v>1</v>
      </c>
      <c r="B35" s="103" t="s">
        <v>20</v>
      </c>
      <c r="C35" s="104"/>
      <c r="D35" s="105"/>
      <c r="E35" s="106"/>
      <c r="F35" s="107"/>
      <c r="G35" s="107"/>
      <c r="H35" s="107"/>
      <c r="I35" s="107"/>
      <c r="J35" s="108"/>
      <c r="K35" s="108"/>
      <c r="L35" s="109" t="s">
        <v>96</v>
      </c>
    </row>
    <row r="36" spans="1:12" s="95" customFormat="1" ht="16.5" x14ac:dyDescent="0.3">
      <c r="A36" s="110">
        <v>1.1000000000000001</v>
      </c>
      <c r="B36" s="111" t="s">
        <v>44</v>
      </c>
      <c r="C36" s="111" t="s">
        <v>19</v>
      </c>
      <c r="D36" s="112">
        <v>1</v>
      </c>
      <c r="E36" s="85">
        <v>43750</v>
      </c>
      <c r="F36" s="113">
        <v>0</v>
      </c>
      <c r="G36" s="113">
        <v>2000</v>
      </c>
      <c r="H36" s="107">
        <v>1</v>
      </c>
      <c r="I36" s="107">
        <v>1</v>
      </c>
      <c r="J36" s="108">
        <f>G36+F36+(D36*E36)</f>
        <v>45750</v>
      </c>
      <c r="K36" s="108">
        <f>J36*I36*H36</f>
        <v>45750</v>
      </c>
      <c r="L36" s="109"/>
    </row>
    <row r="37" spans="1:12" s="95" customFormat="1" ht="78.75" x14ac:dyDescent="0.3">
      <c r="A37" s="110">
        <v>1.2</v>
      </c>
      <c r="B37" s="111" t="s">
        <v>88</v>
      </c>
      <c r="C37" s="111" t="s">
        <v>43</v>
      </c>
      <c r="D37" s="112">
        <v>50</v>
      </c>
      <c r="E37" s="85">
        <v>43750</v>
      </c>
      <c r="F37" s="113">
        <v>0</v>
      </c>
      <c r="G37" s="113">
        <v>500000</v>
      </c>
      <c r="H37" s="107">
        <v>1</v>
      </c>
      <c r="I37" s="107">
        <v>1</v>
      </c>
      <c r="J37" s="108">
        <f>G37+F37+(D37*E37)</f>
        <v>2687500</v>
      </c>
      <c r="K37" s="108">
        <f t="shared" ref="K37" si="2">J37*I37*H37</f>
        <v>2687500</v>
      </c>
      <c r="L37" s="109" t="s">
        <v>97</v>
      </c>
    </row>
    <row r="38" spans="1:12" s="95" customFormat="1" ht="150.75" customHeight="1" x14ac:dyDescent="0.3">
      <c r="A38" s="110">
        <v>1.3</v>
      </c>
      <c r="B38" s="111" t="s">
        <v>98</v>
      </c>
      <c r="C38" s="111" t="s">
        <v>43</v>
      </c>
      <c r="D38" s="112">
        <v>2</v>
      </c>
      <c r="E38" s="85">
        <v>43750</v>
      </c>
      <c r="F38" s="113">
        <v>0</v>
      </c>
      <c r="G38" s="113"/>
      <c r="H38" s="107">
        <v>1</v>
      </c>
      <c r="I38" s="107">
        <v>1</v>
      </c>
      <c r="J38" s="108">
        <f t="shared" ref="J38:J46" si="3">G38+F38+(D38*E38)</f>
        <v>87500</v>
      </c>
      <c r="K38" s="108">
        <f>J38*I38*H38</f>
        <v>87500</v>
      </c>
      <c r="L38" s="109"/>
    </row>
    <row r="39" spans="1:12" s="95" customFormat="1" ht="141.75" x14ac:dyDescent="0.3">
      <c r="A39" s="110">
        <v>1.4</v>
      </c>
      <c r="B39" s="111" t="s">
        <v>91</v>
      </c>
      <c r="C39" s="111" t="s">
        <v>43</v>
      </c>
      <c r="D39" s="112">
        <v>40</v>
      </c>
      <c r="E39" s="85">
        <v>43750</v>
      </c>
      <c r="F39" s="113">
        <v>0</v>
      </c>
      <c r="G39" s="113">
        <v>500000</v>
      </c>
      <c r="H39" s="107">
        <v>1</v>
      </c>
      <c r="I39" s="107">
        <v>1</v>
      </c>
      <c r="J39" s="108">
        <f t="shared" si="3"/>
        <v>2250000</v>
      </c>
      <c r="K39" s="108">
        <f t="shared" ref="K39:K46" si="4">J39*I39*H39</f>
        <v>2250000</v>
      </c>
      <c r="L39" s="109"/>
    </row>
    <row r="40" spans="1:12" s="95" customFormat="1" ht="110.25" x14ac:dyDescent="0.3">
      <c r="A40" s="110">
        <v>1.5</v>
      </c>
      <c r="B40" s="111" t="s">
        <v>93</v>
      </c>
      <c r="C40" s="111" t="s">
        <v>43</v>
      </c>
      <c r="D40" s="112">
        <v>30</v>
      </c>
      <c r="E40" s="85">
        <v>43750</v>
      </c>
      <c r="F40" s="113">
        <v>0</v>
      </c>
      <c r="G40" s="113">
        <v>500000</v>
      </c>
      <c r="H40" s="107">
        <v>1</v>
      </c>
      <c r="I40" s="107">
        <v>1</v>
      </c>
      <c r="J40" s="108">
        <f t="shared" si="3"/>
        <v>1812500</v>
      </c>
      <c r="K40" s="108">
        <f t="shared" si="4"/>
        <v>1812500</v>
      </c>
      <c r="L40" s="109"/>
    </row>
    <row r="41" spans="1:12" s="95" customFormat="1" ht="112.5" x14ac:dyDescent="0.25">
      <c r="A41" s="102">
        <v>2</v>
      </c>
      <c r="B41" s="103" t="s">
        <v>18</v>
      </c>
      <c r="C41" s="104" t="s">
        <v>7</v>
      </c>
      <c r="D41" s="35">
        <v>6</v>
      </c>
      <c r="E41" s="113">
        <v>48000</v>
      </c>
      <c r="F41" s="107"/>
      <c r="G41" s="107">
        <v>50000</v>
      </c>
      <c r="H41" s="107">
        <v>1</v>
      </c>
      <c r="I41" s="107">
        <v>1</v>
      </c>
      <c r="J41" s="108">
        <f t="shared" si="3"/>
        <v>338000</v>
      </c>
      <c r="K41" s="108">
        <f t="shared" si="4"/>
        <v>338000</v>
      </c>
      <c r="L41" s="114" t="s">
        <v>48</v>
      </c>
    </row>
    <row r="42" spans="1:12" s="95" customFormat="1" ht="18" customHeight="1" x14ac:dyDescent="0.25">
      <c r="A42" s="115"/>
      <c r="B42" s="104"/>
      <c r="C42" s="104" t="s">
        <v>17</v>
      </c>
      <c r="D42" s="35">
        <v>1.5</v>
      </c>
      <c r="E42" s="113">
        <v>48000</v>
      </c>
      <c r="F42" s="107"/>
      <c r="G42" s="107">
        <v>15000</v>
      </c>
      <c r="H42" s="107">
        <v>1</v>
      </c>
      <c r="I42" s="107">
        <v>1</v>
      </c>
      <c r="J42" s="108">
        <f t="shared" si="3"/>
        <v>87000</v>
      </c>
      <c r="K42" s="108">
        <f t="shared" si="4"/>
        <v>87000</v>
      </c>
      <c r="L42" s="109"/>
    </row>
    <row r="43" spans="1:12" s="95" customFormat="1" ht="18" customHeight="1" x14ac:dyDescent="0.25">
      <c r="A43" s="115"/>
      <c r="B43" s="104"/>
      <c r="C43" s="104" t="s">
        <v>35</v>
      </c>
      <c r="D43" s="35"/>
      <c r="E43" s="106"/>
      <c r="F43" s="107"/>
      <c r="G43" s="107"/>
      <c r="H43" s="107">
        <v>1</v>
      </c>
      <c r="I43" s="107"/>
      <c r="J43" s="108">
        <f t="shared" si="3"/>
        <v>0</v>
      </c>
      <c r="K43" s="108">
        <f t="shared" si="4"/>
        <v>0</v>
      </c>
      <c r="L43" s="109"/>
    </row>
    <row r="44" spans="1:12" s="95" customFormat="1" ht="31.5" x14ac:dyDescent="0.25">
      <c r="A44" s="102">
        <v>3</v>
      </c>
      <c r="B44" s="103" t="s">
        <v>15</v>
      </c>
      <c r="C44" s="104"/>
      <c r="D44" s="35"/>
      <c r="E44" s="106"/>
      <c r="F44" s="107"/>
      <c r="G44" s="107"/>
      <c r="H44" s="107">
        <v>1</v>
      </c>
      <c r="I44" s="107"/>
      <c r="J44" s="108">
        <f t="shared" si="3"/>
        <v>0</v>
      </c>
      <c r="K44" s="108">
        <f t="shared" si="4"/>
        <v>0</v>
      </c>
      <c r="L44" s="109"/>
    </row>
    <row r="45" spans="1:12" s="95" customFormat="1" ht="18" customHeight="1" x14ac:dyDescent="0.25">
      <c r="A45" s="37" t="s">
        <v>14</v>
      </c>
      <c r="B45" s="104" t="s">
        <v>13</v>
      </c>
      <c r="C45" s="104"/>
      <c r="D45" s="35"/>
      <c r="E45" s="106"/>
      <c r="F45" s="107"/>
      <c r="G45" s="107"/>
      <c r="H45" s="107">
        <v>1</v>
      </c>
      <c r="I45" s="107"/>
      <c r="J45" s="108">
        <f t="shared" si="3"/>
        <v>0</v>
      </c>
      <c r="K45" s="108">
        <f t="shared" si="4"/>
        <v>0</v>
      </c>
      <c r="L45" s="109"/>
    </row>
    <row r="46" spans="1:12" s="95" customFormat="1" ht="18" customHeight="1" x14ac:dyDescent="0.25">
      <c r="A46" s="37" t="s">
        <v>12</v>
      </c>
      <c r="B46" s="104" t="s">
        <v>11</v>
      </c>
      <c r="C46" s="104"/>
      <c r="D46" s="35"/>
      <c r="E46" s="106"/>
      <c r="F46" s="107"/>
      <c r="G46" s="107"/>
      <c r="H46" s="107">
        <v>1</v>
      </c>
      <c r="I46" s="107"/>
      <c r="J46" s="108">
        <f t="shared" si="3"/>
        <v>0</v>
      </c>
      <c r="K46" s="108">
        <f t="shared" si="4"/>
        <v>0</v>
      </c>
      <c r="L46" s="109"/>
    </row>
    <row r="47" spans="1:12" s="95" customFormat="1" ht="64.5" customHeight="1" x14ac:dyDescent="0.25">
      <c r="A47" s="115">
        <v>4</v>
      </c>
      <c r="B47" s="104" t="s">
        <v>94</v>
      </c>
      <c r="C47" s="104"/>
      <c r="D47" s="35"/>
      <c r="E47" s="106"/>
      <c r="F47" s="107"/>
      <c r="G47" s="107"/>
      <c r="H47" s="107"/>
      <c r="I47" s="107"/>
      <c r="J47" s="108"/>
      <c r="K47" s="108"/>
      <c r="L47" s="109"/>
    </row>
    <row r="48" spans="1:12" s="95" customFormat="1" ht="18" customHeight="1" x14ac:dyDescent="0.25">
      <c r="A48" s="115">
        <v>5</v>
      </c>
      <c r="B48" s="104" t="s">
        <v>95</v>
      </c>
      <c r="C48" s="104"/>
      <c r="D48" s="35"/>
      <c r="E48" s="106"/>
      <c r="F48" s="107"/>
      <c r="G48" s="107"/>
      <c r="H48" s="107">
        <v>1</v>
      </c>
      <c r="I48" s="107"/>
      <c r="J48" s="108">
        <f>G48+F48+(D48*E48)</f>
        <v>0</v>
      </c>
      <c r="K48" s="108">
        <f>J48*I48*H48</f>
        <v>0</v>
      </c>
      <c r="L48" s="109"/>
    </row>
    <row r="49" spans="1:12" s="95" customFormat="1" ht="16.5" x14ac:dyDescent="0.3">
      <c r="A49" s="115">
        <v>6</v>
      </c>
      <c r="B49" s="103" t="s">
        <v>8</v>
      </c>
      <c r="C49" s="104" t="s">
        <v>7</v>
      </c>
      <c r="D49" s="116">
        <v>3</v>
      </c>
      <c r="E49" s="85">
        <v>43750</v>
      </c>
      <c r="F49" s="117"/>
      <c r="G49" s="117">
        <v>50000</v>
      </c>
      <c r="H49" s="107">
        <v>1</v>
      </c>
      <c r="I49" s="107">
        <v>1</v>
      </c>
      <c r="J49" s="108">
        <f>G49+F49+(D49*E49)</f>
        <v>181250</v>
      </c>
      <c r="K49" s="108">
        <f>J49*I49*H49</f>
        <v>181250</v>
      </c>
      <c r="L49" s="109"/>
    </row>
    <row r="50" spans="1:12" s="95" customFormat="1" ht="18" customHeight="1" x14ac:dyDescent="0.3">
      <c r="A50" s="39"/>
      <c r="B50" s="104"/>
      <c r="C50" s="104" t="s">
        <v>6</v>
      </c>
      <c r="D50" s="118">
        <v>1.5</v>
      </c>
      <c r="E50" s="85">
        <v>43750</v>
      </c>
      <c r="F50" s="119"/>
      <c r="G50" s="119">
        <v>15000</v>
      </c>
      <c r="H50" s="107">
        <v>1</v>
      </c>
      <c r="I50" s="107">
        <v>1</v>
      </c>
      <c r="J50" s="108">
        <f>G50+F50+(D50*E50)</f>
        <v>80625</v>
      </c>
      <c r="K50" s="108">
        <f>J50*I50*H50</f>
        <v>80625</v>
      </c>
      <c r="L50" s="109"/>
    </row>
    <row r="51" spans="1:12" s="95" customFormat="1" ht="18" customHeight="1" x14ac:dyDescent="0.25">
      <c r="A51" s="39"/>
      <c r="B51" s="104"/>
      <c r="C51" s="104" t="s">
        <v>35</v>
      </c>
      <c r="D51" s="35"/>
      <c r="E51" s="106"/>
      <c r="F51" s="107"/>
      <c r="G51" s="107"/>
      <c r="H51" s="107">
        <v>1</v>
      </c>
      <c r="I51" s="107"/>
      <c r="J51" s="108">
        <f>G51+F51+(D51*E51)</f>
        <v>0</v>
      </c>
      <c r="K51" s="108">
        <f>J51*I51*H51</f>
        <v>0</v>
      </c>
      <c r="L51" s="109"/>
    </row>
    <row r="52" spans="1:12" s="95" customFormat="1" ht="18" customHeight="1" x14ac:dyDescent="0.25">
      <c r="A52" s="37"/>
      <c r="B52" s="104"/>
      <c r="C52" s="104" t="s">
        <v>4</v>
      </c>
      <c r="D52" s="35"/>
      <c r="E52" s="106"/>
      <c r="F52" s="107"/>
      <c r="G52" s="107"/>
      <c r="H52" s="107">
        <v>1</v>
      </c>
      <c r="I52" s="107"/>
      <c r="J52" s="108">
        <f>G52+F52+(D52*E52)</f>
        <v>0</v>
      </c>
      <c r="K52" s="108">
        <f>J52*I52*H52</f>
        <v>0</v>
      </c>
      <c r="L52" s="109"/>
    </row>
    <row r="53" spans="1:12" s="95" customFormat="1" ht="19.5" customHeight="1" thickBot="1" x14ac:dyDescent="0.3">
      <c r="A53" s="120"/>
      <c r="B53" s="359" t="s">
        <v>3</v>
      </c>
      <c r="C53" s="360"/>
      <c r="D53" s="121"/>
      <c r="E53" s="122"/>
      <c r="F53" s="122">
        <f>SUM(F35:F50)</f>
        <v>0</v>
      </c>
      <c r="G53" s="122">
        <f>SUM(G35:G52)</f>
        <v>1632000</v>
      </c>
      <c r="H53" s="123"/>
      <c r="I53" s="122"/>
      <c r="J53" s="124">
        <f>SUM(J35:J52)</f>
        <v>7570125</v>
      </c>
      <c r="K53" s="124">
        <f>SUM(K35:K52)</f>
        <v>7570125</v>
      </c>
      <c r="L53" s="125"/>
    </row>
    <row r="54" spans="1:12" s="95" customFormat="1" ht="1.5" customHeight="1" x14ac:dyDescent="0.25">
      <c r="A54" s="126"/>
      <c r="B54" s="127"/>
      <c r="C54" s="127"/>
      <c r="D54" s="128"/>
      <c r="E54" s="129"/>
      <c r="F54" s="129"/>
      <c r="G54" s="129"/>
      <c r="H54" s="130"/>
      <c r="I54" s="129"/>
      <c r="J54" s="129"/>
      <c r="K54" s="129"/>
      <c r="L54" s="129"/>
    </row>
    <row r="55" spans="1:12" s="95" customFormat="1" ht="19.5" customHeight="1" x14ac:dyDescent="0.25">
      <c r="A55" s="126"/>
      <c r="B55" s="127"/>
      <c r="C55" s="127"/>
      <c r="D55" s="128"/>
      <c r="E55" s="129"/>
      <c r="F55" s="129"/>
      <c r="G55" s="129"/>
      <c r="H55" s="130"/>
      <c r="I55" s="129"/>
      <c r="J55" s="129"/>
      <c r="K55" s="129"/>
      <c r="L55" s="129"/>
    </row>
    <row r="56" spans="1:12" s="95" customFormat="1" ht="19.5" customHeight="1" x14ac:dyDescent="0.25">
      <c r="A56" s="126"/>
      <c r="B56" s="127"/>
      <c r="C56" s="127"/>
      <c r="D56" s="128"/>
      <c r="E56" s="129"/>
      <c r="F56" s="129"/>
      <c r="G56" s="129"/>
      <c r="H56" s="130"/>
      <c r="I56" s="129"/>
      <c r="J56" s="129"/>
      <c r="K56" s="129"/>
      <c r="L56" s="129"/>
    </row>
    <row r="57" spans="1:12" s="95" customFormat="1" ht="19.5" customHeight="1" x14ac:dyDescent="0.25">
      <c r="A57" s="126"/>
      <c r="B57" s="127"/>
      <c r="C57" s="127"/>
      <c r="D57" s="128"/>
      <c r="E57" s="129"/>
      <c r="F57" s="129"/>
      <c r="G57" s="129"/>
      <c r="H57" s="130"/>
      <c r="I57" s="129"/>
      <c r="J57" s="129"/>
      <c r="K57" s="129"/>
      <c r="L57" s="129"/>
    </row>
    <row r="58" spans="1:12" s="95" customFormat="1" ht="19.5" customHeight="1" x14ac:dyDescent="0.25">
      <c r="A58" s="126"/>
      <c r="B58" s="127"/>
      <c r="C58" s="127"/>
      <c r="D58" s="128"/>
      <c r="E58" s="129"/>
      <c r="F58" s="129"/>
      <c r="G58" s="129"/>
      <c r="H58" s="130"/>
      <c r="I58" s="129"/>
      <c r="J58" s="129"/>
      <c r="K58" s="129"/>
      <c r="L58" s="129"/>
    </row>
    <row r="59" spans="1:12" s="95" customFormat="1" ht="19.5" customHeight="1" x14ac:dyDescent="0.25">
      <c r="A59" s="126"/>
      <c r="B59" s="127"/>
      <c r="C59" s="127"/>
      <c r="D59" s="128"/>
      <c r="E59" s="129"/>
      <c r="F59" s="129"/>
      <c r="G59" s="129"/>
      <c r="H59" s="130"/>
      <c r="I59" s="129"/>
      <c r="J59" s="129"/>
      <c r="K59" s="129"/>
      <c r="L59" s="129"/>
    </row>
    <row r="60" spans="1:12" s="95" customFormat="1" ht="19.5" customHeight="1" x14ac:dyDescent="0.25">
      <c r="A60" s="126"/>
      <c r="B60" s="127"/>
      <c r="C60" s="127"/>
      <c r="D60" s="128"/>
      <c r="E60" s="129"/>
      <c r="F60" s="129"/>
      <c r="G60" s="129"/>
      <c r="H60" s="130"/>
      <c r="I60" s="129"/>
      <c r="J60" s="129"/>
      <c r="K60" s="129"/>
      <c r="L60" s="129"/>
    </row>
    <row r="61" spans="1:12" s="95" customFormat="1" ht="19.5" customHeight="1" x14ac:dyDescent="0.25">
      <c r="A61" s="126"/>
      <c r="B61" s="127"/>
      <c r="C61" s="127"/>
      <c r="D61" s="128"/>
      <c r="E61" s="129"/>
      <c r="F61" s="129"/>
      <c r="G61" s="129"/>
      <c r="H61" s="130"/>
      <c r="I61" s="129"/>
      <c r="J61" s="129"/>
      <c r="K61" s="129"/>
      <c r="L61" s="129"/>
    </row>
    <row r="62" spans="1:12" s="95" customFormat="1" ht="19.5" customHeight="1" x14ac:dyDescent="0.25">
      <c r="A62" s="126"/>
      <c r="B62" s="127"/>
      <c r="C62" s="127"/>
      <c r="D62" s="128"/>
      <c r="E62" s="129"/>
      <c r="F62" s="129"/>
      <c r="G62" s="129"/>
      <c r="H62" s="130"/>
      <c r="I62" s="129"/>
      <c r="J62" s="129"/>
      <c r="K62" s="129"/>
      <c r="L62" s="129"/>
    </row>
    <row r="63" spans="1:12" s="95" customFormat="1" ht="19.5" customHeight="1" x14ac:dyDescent="0.25">
      <c r="A63" s="126"/>
      <c r="B63" s="127"/>
      <c r="C63" s="127"/>
      <c r="D63" s="128"/>
      <c r="E63" s="129"/>
      <c r="F63" s="129"/>
      <c r="G63" s="129"/>
      <c r="H63" s="130"/>
      <c r="I63" s="129"/>
      <c r="J63" s="129"/>
      <c r="K63" s="129"/>
      <c r="L63" s="129"/>
    </row>
    <row r="64" spans="1:12" s="95" customFormat="1" ht="19.5" customHeight="1" x14ac:dyDescent="0.25">
      <c r="A64" s="126"/>
      <c r="B64" s="127"/>
      <c r="C64" s="127"/>
      <c r="D64" s="128"/>
      <c r="E64" s="129"/>
      <c r="F64" s="129"/>
      <c r="G64" s="129"/>
      <c r="H64" s="130"/>
      <c r="I64" s="129"/>
      <c r="J64" s="129"/>
      <c r="K64" s="129"/>
      <c r="L64" s="129"/>
    </row>
    <row r="65" spans="1:12" s="95" customFormat="1" ht="19.5" customHeight="1" x14ac:dyDescent="0.25">
      <c r="A65" s="126"/>
      <c r="B65" s="127"/>
      <c r="C65" s="127"/>
      <c r="D65" s="128"/>
      <c r="E65" s="129"/>
      <c r="F65" s="129"/>
      <c r="G65" s="129"/>
      <c r="H65" s="130"/>
      <c r="I65" s="129"/>
      <c r="J65" s="129"/>
      <c r="K65" s="129"/>
      <c r="L65" s="129"/>
    </row>
    <row r="66" spans="1:12" s="95" customFormat="1" ht="19.5" customHeight="1" x14ac:dyDescent="0.25">
      <c r="A66" s="126"/>
      <c r="B66" s="127"/>
      <c r="C66" s="127"/>
      <c r="D66" s="128"/>
      <c r="E66" s="129"/>
      <c r="F66" s="129"/>
      <c r="G66" s="129"/>
      <c r="H66" s="130"/>
      <c r="I66" s="129"/>
      <c r="J66" s="129"/>
      <c r="K66" s="129"/>
      <c r="L66" s="129"/>
    </row>
    <row r="67" spans="1:12" s="95" customFormat="1" ht="29.25" customHeight="1" x14ac:dyDescent="0.25">
      <c r="A67" s="93" t="s">
        <v>2</v>
      </c>
      <c r="B67" s="353" t="s">
        <v>1</v>
      </c>
      <c r="C67" s="353"/>
      <c r="D67" s="353"/>
      <c r="E67" s="353"/>
      <c r="F67" s="353"/>
      <c r="G67" s="353"/>
      <c r="H67" s="353"/>
      <c r="I67" s="353"/>
      <c r="J67" s="353"/>
      <c r="K67" s="353"/>
      <c r="L67" s="353"/>
    </row>
    <row r="68" spans="1:12" s="135" customFormat="1" ht="15.75" x14ac:dyDescent="0.25">
      <c r="A68" s="134"/>
      <c r="B68" s="134"/>
      <c r="C68" s="134"/>
      <c r="D68" s="134"/>
      <c r="E68" s="134"/>
      <c r="F68" s="134"/>
      <c r="G68" s="134"/>
      <c r="H68" s="134"/>
      <c r="I68" s="134"/>
      <c r="J68" s="134"/>
      <c r="K68" s="134"/>
      <c r="L68" s="134"/>
    </row>
    <row r="69" spans="1:12" s="135" customFormat="1" ht="15.75" x14ac:dyDescent="0.25">
      <c r="A69" s="134"/>
      <c r="B69" s="134"/>
      <c r="C69" s="134"/>
      <c r="D69" s="134"/>
      <c r="E69" s="134"/>
      <c r="F69" s="134"/>
      <c r="G69" s="134"/>
      <c r="H69" s="134"/>
      <c r="I69" s="134"/>
      <c r="J69" s="134"/>
      <c r="K69" s="134"/>
      <c r="L69" s="134"/>
    </row>
    <row r="70" spans="1:12" s="135" customFormat="1" ht="15.75" x14ac:dyDescent="0.25">
      <c r="A70" s="134"/>
      <c r="B70" s="134"/>
      <c r="C70" s="134"/>
      <c r="D70" s="134"/>
      <c r="E70" s="134"/>
      <c r="F70" s="134"/>
      <c r="G70" s="134"/>
      <c r="H70" s="134"/>
      <c r="I70" s="134"/>
      <c r="J70" s="134"/>
      <c r="K70" s="134"/>
      <c r="L70" s="134"/>
    </row>
    <row r="71" spans="1:12" s="135" customFormat="1" ht="15.75" x14ac:dyDescent="0.25">
      <c r="A71" s="134"/>
      <c r="B71" s="134"/>
      <c r="C71" s="134"/>
      <c r="D71" s="134"/>
      <c r="E71" s="134"/>
      <c r="F71" s="134"/>
      <c r="G71" s="134"/>
      <c r="H71" s="134"/>
      <c r="I71" s="134"/>
      <c r="J71" s="134"/>
      <c r="K71" s="134"/>
      <c r="L71" s="134"/>
    </row>
    <row r="72" spans="1:12" s="135" customFormat="1" ht="15.75" x14ac:dyDescent="0.25">
      <c r="A72" s="134"/>
      <c r="B72" s="134"/>
      <c r="C72" s="134"/>
      <c r="D72" s="134"/>
      <c r="E72" s="134"/>
      <c r="F72" s="134"/>
      <c r="G72" s="134"/>
      <c r="H72" s="134"/>
      <c r="I72" s="134"/>
      <c r="J72" s="134"/>
      <c r="K72" s="134"/>
      <c r="L72" s="134"/>
    </row>
    <row r="73" spans="1:12" s="135" customFormat="1" ht="15.75" x14ac:dyDescent="0.25">
      <c r="A73" s="134"/>
      <c r="B73" s="134"/>
      <c r="C73" s="134"/>
      <c r="D73" s="134"/>
      <c r="E73" s="134"/>
      <c r="F73" s="134"/>
      <c r="G73" s="134"/>
      <c r="H73" s="134"/>
      <c r="I73" s="134"/>
      <c r="J73" s="134"/>
      <c r="K73" s="134"/>
      <c r="L73" s="134"/>
    </row>
    <row r="74" spans="1:12" s="135" customFormat="1" ht="15.75" x14ac:dyDescent="0.25">
      <c r="A74" s="134"/>
      <c r="B74" s="134"/>
      <c r="C74" s="134"/>
      <c r="D74" s="134"/>
      <c r="E74" s="134"/>
      <c r="F74" s="134"/>
      <c r="G74" s="134"/>
      <c r="H74" s="134"/>
      <c r="I74" s="134"/>
      <c r="J74" s="134"/>
      <c r="K74" s="134"/>
      <c r="L74" s="134"/>
    </row>
    <row r="75" spans="1:12" s="135" customFormat="1" ht="15.75" x14ac:dyDescent="0.25">
      <c r="A75" s="134"/>
      <c r="B75" s="134"/>
      <c r="C75" s="134"/>
      <c r="D75" s="134"/>
      <c r="E75" s="134"/>
      <c r="F75" s="134"/>
      <c r="G75" s="134"/>
      <c r="H75" s="134"/>
      <c r="I75" s="134"/>
      <c r="J75" s="134"/>
      <c r="K75" s="134"/>
      <c r="L75" s="134"/>
    </row>
    <row r="76" spans="1:12" s="135" customFormat="1" ht="15.75" x14ac:dyDescent="0.25">
      <c r="A76" s="134"/>
      <c r="B76" s="134"/>
      <c r="C76" s="134"/>
      <c r="D76" s="134"/>
      <c r="E76" s="134"/>
      <c r="F76" s="134"/>
      <c r="G76" s="134"/>
      <c r="H76" s="134"/>
      <c r="I76" s="134"/>
      <c r="J76" s="134"/>
      <c r="K76" s="134"/>
      <c r="L76" s="134"/>
    </row>
    <row r="77" spans="1:12" s="135" customFormat="1" ht="15.75" x14ac:dyDescent="0.25">
      <c r="A77" s="134"/>
      <c r="B77" s="134"/>
      <c r="C77" s="134"/>
      <c r="D77" s="134"/>
      <c r="E77" s="134"/>
      <c r="F77" s="134"/>
      <c r="G77" s="134"/>
      <c r="H77" s="134"/>
      <c r="I77" s="134"/>
      <c r="J77" s="134"/>
      <c r="K77" s="134"/>
      <c r="L77" s="134"/>
    </row>
    <row r="78" spans="1:12" s="135" customFormat="1" ht="15.75" x14ac:dyDescent="0.25">
      <c r="A78" s="134"/>
      <c r="B78" s="134"/>
      <c r="C78" s="134"/>
      <c r="D78" s="134"/>
      <c r="E78" s="134"/>
      <c r="F78" s="134"/>
      <c r="G78" s="134"/>
      <c r="H78" s="134"/>
      <c r="I78" s="134"/>
      <c r="J78" s="134"/>
      <c r="K78" s="134"/>
      <c r="L78" s="134"/>
    </row>
    <row r="79" spans="1:12" s="135" customFormat="1" ht="15.75" x14ac:dyDescent="0.25">
      <c r="A79" s="134"/>
      <c r="B79" s="134"/>
      <c r="C79" s="134"/>
      <c r="D79" s="134"/>
      <c r="E79" s="134"/>
      <c r="F79" s="134"/>
      <c r="G79" s="134"/>
      <c r="H79" s="134"/>
      <c r="I79" s="134"/>
      <c r="J79" s="134"/>
      <c r="K79" s="134"/>
      <c r="L79" s="134"/>
    </row>
    <row r="80" spans="1:12" s="135" customFormat="1" ht="15.75" x14ac:dyDescent="0.25">
      <c r="A80" s="134"/>
      <c r="B80" s="134"/>
      <c r="C80" s="134"/>
      <c r="D80" s="134"/>
      <c r="E80" s="134"/>
      <c r="F80" s="134"/>
      <c r="G80" s="134"/>
      <c r="H80" s="134"/>
      <c r="I80" s="134"/>
      <c r="J80" s="134"/>
      <c r="K80" s="134"/>
      <c r="L80" s="134"/>
    </row>
    <row r="81" spans="1:12" s="135" customFormat="1" ht="15.75" x14ac:dyDescent="0.25">
      <c r="A81" s="134"/>
      <c r="B81" s="134"/>
      <c r="C81" s="134"/>
      <c r="D81" s="134"/>
      <c r="E81" s="134"/>
      <c r="F81" s="134"/>
      <c r="G81" s="134"/>
      <c r="H81" s="134"/>
      <c r="I81" s="134"/>
      <c r="J81" s="134"/>
      <c r="K81" s="134"/>
      <c r="L81" s="134"/>
    </row>
    <row r="82" spans="1:12" s="135" customFormat="1" ht="15.75" x14ac:dyDescent="0.25">
      <c r="A82" s="134"/>
      <c r="B82" s="134"/>
      <c r="C82" s="134"/>
      <c r="D82" s="134"/>
      <c r="E82" s="134"/>
      <c r="F82" s="134"/>
      <c r="G82" s="134"/>
      <c r="H82" s="134"/>
      <c r="I82" s="134"/>
      <c r="J82" s="134"/>
      <c r="K82" s="134"/>
      <c r="L82" s="134"/>
    </row>
    <row r="83" spans="1:12" s="135" customFormat="1" ht="15.75" x14ac:dyDescent="0.25">
      <c r="A83" s="134"/>
      <c r="B83" s="134"/>
      <c r="C83" s="134"/>
      <c r="D83" s="134"/>
      <c r="E83" s="134"/>
      <c r="F83" s="134"/>
      <c r="G83" s="134"/>
      <c r="H83" s="134"/>
      <c r="I83" s="134"/>
      <c r="J83" s="134"/>
      <c r="K83" s="134"/>
      <c r="L83" s="134"/>
    </row>
    <row r="84" spans="1:12" s="135" customFormat="1" ht="15.75" x14ac:dyDescent="0.25">
      <c r="A84" s="134"/>
      <c r="B84" s="134"/>
      <c r="C84" s="134"/>
      <c r="D84" s="134"/>
      <c r="E84" s="134"/>
      <c r="F84" s="134"/>
      <c r="G84" s="134"/>
      <c r="H84" s="134"/>
      <c r="I84" s="134"/>
      <c r="J84" s="134"/>
      <c r="K84" s="134"/>
      <c r="L84" s="134"/>
    </row>
    <row r="85" spans="1:12" s="135" customFormat="1" ht="15.75" x14ac:dyDescent="0.25">
      <c r="A85" s="134"/>
      <c r="B85" s="134"/>
      <c r="C85" s="134"/>
      <c r="D85" s="134"/>
      <c r="E85" s="134"/>
      <c r="F85" s="134"/>
      <c r="G85" s="134"/>
      <c r="H85" s="134"/>
      <c r="I85" s="134"/>
      <c r="J85" s="134"/>
      <c r="K85" s="134"/>
      <c r="L85" s="134"/>
    </row>
    <row r="86" spans="1:12" s="135" customFormat="1" ht="15.75" x14ac:dyDescent="0.25">
      <c r="A86" s="134"/>
      <c r="B86" s="134"/>
      <c r="C86" s="134"/>
      <c r="D86" s="134"/>
      <c r="E86" s="134"/>
      <c r="F86" s="134"/>
      <c r="G86" s="134"/>
      <c r="H86" s="134"/>
      <c r="I86" s="134"/>
      <c r="J86" s="134"/>
      <c r="K86" s="134"/>
      <c r="L86" s="134"/>
    </row>
    <row r="87" spans="1:12" s="135" customFormat="1" ht="15.75" x14ac:dyDescent="0.25">
      <c r="A87" s="134"/>
      <c r="B87" s="134"/>
      <c r="C87" s="134"/>
      <c r="D87" s="134"/>
      <c r="E87" s="134"/>
      <c r="F87" s="134"/>
      <c r="G87" s="134"/>
      <c r="H87" s="134"/>
      <c r="I87" s="134"/>
      <c r="J87" s="134"/>
      <c r="K87" s="134"/>
      <c r="L87" s="134"/>
    </row>
    <row r="88" spans="1:12" s="135" customFormat="1" ht="15.75" x14ac:dyDescent="0.25">
      <c r="A88" s="134"/>
      <c r="B88" s="134"/>
      <c r="C88" s="134"/>
      <c r="D88" s="134"/>
      <c r="E88" s="134"/>
      <c r="F88" s="134"/>
      <c r="G88" s="134"/>
      <c r="H88" s="134"/>
      <c r="I88" s="134"/>
      <c r="J88" s="134"/>
      <c r="K88" s="134"/>
      <c r="L88" s="134"/>
    </row>
    <row r="89" spans="1:12" s="135" customFormat="1" ht="15.75" x14ac:dyDescent="0.25">
      <c r="A89" s="134"/>
      <c r="B89" s="134"/>
      <c r="C89" s="134"/>
      <c r="D89" s="134"/>
      <c r="E89" s="134"/>
      <c r="F89" s="134"/>
      <c r="G89" s="134"/>
      <c r="H89" s="134"/>
      <c r="I89" s="134"/>
      <c r="J89" s="134"/>
      <c r="K89" s="134"/>
      <c r="L89" s="134"/>
    </row>
    <row r="90" spans="1:12" s="135" customFormat="1" ht="15.75" x14ac:dyDescent="0.25">
      <c r="A90" s="134"/>
      <c r="B90" s="134"/>
      <c r="C90" s="134"/>
      <c r="D90" s="134"/>
      <c r="E90" s="134"/>
      <c r="F90" s="134"/>
      <c r="G90" s="134"/>
      <c r="H90" s="134"/>
      <c r="I90" s="134"/>
      <c r="J90" s="134"/>
      <c r="K90" s="134"/>
      <c r="L90" s="134"/>
    </row>
    <row r="91" spans="1:12" s="135" customFormat="1" ht="15.75" x14ac:dyDescent="0.25">
      <c r="A91" s="134"/>
      <c r="B91" s="134"/>
      <c r="C91" s="134"/>
      <c r="D91" s="134"/>
      <c r="E91" s="134"/>
      <c r="F91" s="134"/>
      <c r="G91" s="134"/>
      <c r="H91" s="134"/>
      <c r="I91" s="134"/>
      <c r="J91" s="134"/>
      <c r="K91" s="134"/>
      <c r="L91" s="134"/>
    </row>
    <row r="92" spans="1:12" s="135" customFormat="1" ht="15.75" x14ac:dyDescent="0.25">
      <c r="A92" s="134"/>
      <c r="B92" s="134"/>
      <c r="C92" s="134"/>
      <c r="D92" s="134"/>
      <c r="E92" s="134"/>
      <c r="F92" s="134"/>
      <c r="G92" s="134"/>
      <c r="H92" s="134"/>
      <c r="I92" s="134"/>
      <c r="J92" s="134"/>
      <c r="K92" s="134"/>
      <c r="L92" s="134"/>
    </row>
    <row r="93" spans="1:12" s="135" customFormat="1" ht="15.75" x14ac:dyDescent="0.25">
      <c r="A93" s="134"/>
      <c r="B93" s="134"/>
      <c r="C93" s="134"/>
      <c r="D93" s="134"/>
      <c r="E93" s="134"/>
      <c r="F93" s="134"/>
      <c r="G93" s="134"/>
      <c r="H93" s="134"/>
      <c r="I93" s="134"/>
      <c r="J93" s="134"/>
      <c r="K93" s="134"/>
      <c r="L93" s="134"/>
    </row>
    <row r="94" spans="1:12" s="135" customFormat="1" ht="15.75" x14ac:dyDescent="0.25">
      <c r="A94" s="134"/>
      <c r="B94" s="134"/>
      <c r="C94" s="134"/>
      <c r="D94" s="134"/>
      <c r="E94" s="134"/>
      <c r="F94" s="134"/>
      <c r="G94" s="134"/>
      <c r="H94" s="134"/>
      <c r="I94" s="134"/>
      <c r="J94" s="134"/>
    </row>
    <row r="95" spans="1:12" s="135" customFormat="1" ht="15.75" x14ac:dyDescent="0.25">
      <c r="A95" s="134"/>
      <c r="B95" s="134"/>
      <c r="C95" s="134"/>
      <c r="D95" s="134"/>
      <c r="E95" s="134"/>
      <c r="F95" s="134"/>
      <c r="G95" s="134"/>
      <c r="H95" s="134"/>
      <c r="I95" s="134"/>
      <c r="J95" s="134"/>
      <c r="K95" s="136">
        <f>$K$30</f>
        <v>8484000</v>
      </c>
    </row>
    <row r="96" spans="1:12" s="135" customFormat="1" ht="15.75" x14ac:dyDescent="0.25">
      <c r="A96" s="134"/>
      <c r="B96" s="134"/>
      <c r="C96" s="134"/>
      <c r="D96" s="134"/>
      <c r="E96" s="134"/>
      <c r="F96" s="134"/>
      <c r="G96" s="134"/>
      <c r="H96" s="134"/>
      <c r="I96" s="134"/>
      <c r="J96" s="134"/>
      <c r="K96" s="136">
        <f>$K$53</f>
        <v>7570125</v>
      </c>
      <c r="L96" s="137"/>
    </row>
    <row r="97" spans="1:12" s="135" customFormat="1" ht="15.75" x14ac:dyDescent="0.25">
      <c r="A97" s="134"/>
      <c r="B97" s="134"/>
      <c r="C97" s="134"/>
      <c r="D97" s="134"/>
      <c r="E97" s="134"/>
      <c r="F97" s="134"/>
      <c r="G97" s="134"/>
      <c r="H97" s="134"/>
      <c r="I97" s="134"/>
      <c r="J97" s="134"/>
      <c r="K97" s="136">
        <f>K95-K96</f>
        <v>913875</v>
      </c>
      <c r="L97" s="137">
        <f>K97/K95*100%</f>
        <v>0.10771746817538896</v>
      </c>
    </row>
    <row r="98" spans="1:12" s="135" customFormat="1" ht="15.75" x14ac:dyDescent="0.25">
      <c r="A98" s="134"/>
      <c r="B98" s="134"/>
      <c r="C98" s="134"/>
      <c r="D98" s="134"/>
      <c r="E98" s="134"/>
      <c r="F98" s="134"/>
      <c r="G98" s="134"/>
      <c r="H98" s="134"/>
      <c r="I98" s="134"/>
      <c r="J98" s="134"/>
      <c r="L98" s="137">
        <f>K96/K95*100%</f>
        <v>0.89228253182461104</v>
      </c>
    </row>
    <row r="99" spans="1:12" s="135" customFormat="1" ht="15.75" x14ac:dyDescent="0.25">
      <c r="A99" s="134"/>
      <c r="B99" s="138" t="s">
        <v>0</v>
      </c>
      <c r="C99" s="134"/>
      <c r="D99" s="134"/>
      <c r="E99" s="134"/>
      <c r="F99" s="134"/>
      <c r="G99" s="134"/>
      <c r="H99" s="134"/>
      <c r="I99" s="134"/>
      <c r="J99" s="134"/>
      <c r="K99" s="134"/>
      <c r="L99" s="134"/>
    </row>
    <row r="100" spans="1:12" s="95" customFormat="1" ht="20.100000000000001" customHeight="1" x14ac:dyDescent="0.25">
      <c r="A100" s="131"/>
      <c r="B100" s="139"/>
      <c r="C100" s="140"/>
      <c r="D100" s="140"/>
      <c r="E100" s="140"/>
      <c r="F100" s="140"/>
      <c r="G100" s="94"/>
      <c r="H100" s="94"/>
      <c r="I100" s="94"/>
      <c r="J100" s="94"/>
      <c r="K100" s="94"/>
      <c r="L100" s="94"/>
    </row>
  </sheetData>
  <mergeCells count="12">
    <mergeCell ref="B67:L67"/>
    <mergeCell ref="B1:K1"/>
    <mergeCell ref="B2:K2"/>
    <mergeCell ref="B3:K3"/>
    <mergeCell ref="B5:C6"/>
    <mergeCell ref="I5:K6"/>
    <mergeCell ref="B7:K7"/>
    <mergeCell ref="B8:K8"/>
    <mergeCell ref="B9:K9"/>
    <mergeCell ref="B30:C30"/>
    <mergeCell ref="B32:L32"/>
    <mergeCell ref="B53:C5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4"/>
  <sheetViews>
    <sheetView topLeftCell="A28" zoomScaleNormal="100" zoomScaleSheetLayoutView="90" workbookViewId="0">
      <selection activeCell="F55" sqref="E55:F55"/>
    </sheetView>
  </sheetViews>
  <sheetFormatPr defaultColWidth="9.140625" defaultRowHeight="20.100000000000001" customHeight="1" x14ac:dyDescent="0.25"/>
  <cols>
    <col min="1" max="1" width="6.85546875" style="5" customWidth="1"/>
    <col min="2" max="2" width="24" style="2" customWidth="1"/>
    <col min="3" max="3" width="20.28515625" style="2" customWidth="1"/>
    <col min="4" max="4" width="7.42578125" style="4" customWidth="1"/>
    <col min="5" max="5" width="8.140625" style="3" customWidth="1"/>
    <col min="6" max="6" width="9" style="2" customWidth="1"/>
    <col min="7" max="7" width="10.42578125" style="2" customWidth="1"/>
    <col min="8" max="8" width="7.42578125" style="2" customWidth="1"/>
    <col min="9" max="9" width="8" style="2" customWidth="1"/>
    <col min="10" max="10" width="10.140625" style="2" customWidth="1"/>
    <col min="11" max="11" width="15.42578125" style="2" customWidth="1"/>
    <col min="12" max="12" width="14.140625" style="2" customWidth="1"/>
    <col min="13" max="16384" width="9.140625" style="1"/>
  </cols>
  <sheetData>
    <row r="1" spans="1:12" ht="20.100000000000001" customHeight="1" x14ac:dyDescent="0.3">
      <c r="B1" s="323"/>
      <c r="C1" s="323"/>
      <c r="D1" s="323"/>
      <c r="E1" s="323"/>
      <c r="F1" s="323"/>
      <c r="G1" s="323"/>
      <c r="H1" s="323"/>
      <c r="I1" s="323"/>
      <c r="J1" s="323"/>
      <c r="K1" s="323"/>
    </row>
    <row r="2" spans="1:12" ht="20.100000000000001" customHeight="1" x14ac:dyDescent="0.25">
      <c r="B2" s="324" t="s">
        <v>42</v>
      </c>
      <c r="C2" s="324"/>
      <c r="D2" s="324"/>
      <c r="E2" s="324"/>
      <c r="F2" s="324"/>
      <c r="G2" s="324"/>
      <c r="H2" s="324"/>
      <c r="I2" s="324"/>
      <c r="J2" s="324"/>
      <c r="K2" s="324"/>
    </row>
    <row r="3" spans="1:12" ht="20.100000000000001" customHeight="1" x14ac:dyDescent="0.3">
      <c r="B3" s="325" t="s">
        <v>41</v>
      </c>
      <c r="C3" s="325"/>
      <c r="D3" s="325"/>
      <c r="E3" s="325"/>
      <c r="F3" s="325"/>
      <c r="G3" s="325"/>
      <c r="H3" s="325"/>
      <c r="I3" s="325"/>
      <c r="J3" s="325"/>
      <c r="K3" s="325"/>
    </row>
    <row r="4" spans="1:12" ht="13.5" customHeight="1" x14ac:dyDescent="0.25">
      <c r="B4" s="57"/>
    </row>
    <row r="5" spans="1:12" ht="15" customHeight="1" x14ac:dyDescent="0.25">
      <c r="B5" s="326" t="s">
        <v>40</v>
      </c>
      <c r="C5" s="326"/>
      <c r="I5" s="327" t="s">
        <v>39</v>
      </c>
      <c r="J5" s="327"/>
      <c r="K5" s="327"/>
      <c r="L5" s="56"/>
    </row>
    <row r="6" spans="1:12" ht="11.25" customHeight="1" x14ac:dyDescent="0.25">
      <c r="B6" s="326"/>
      <c r="C6" s="326"/>
      <c r="I6" s="327"/>
      <c r="J6" s="327"/>
      <c r="K6" s="327"/>
      <c r="L6" s="56"/>
    </row>
    <row r="7" spans="1:12" ht="16.5" customHeight="1" x14ac:dyDescent="0.25">
      <c r="B7" s="324" t="s">
        <v>38</v>
      </c>
      <c r="C7" s="324"/>
      <c r="D7" s="324"/>
      <c r="E7" s="324"/>
      <c r="F7" s="324"/>
      <c r="G7" s="324"/>
      <c r="H7" s="324"/>
      <c r="I7" s="324"/>
      <c r="J7" s="324"/>
      <c r="K7" s="324"/>
    </row>
    <row r="8" spans="1:12" s="6" customFormat="1" ht="58.5" customHeight="1" x14ac:dyDescent="0.25">
      <c r="A8" s="19"/>
      <c r="B8" s="328" t="s">
        <v>78</v>
      </c>
      <c r="C8" s="328"/>
      <c r="D8" s="328"/>
      <c r="E8" s="328"/>
      <c r="F8" s="328"/>
      <c r="G8" s="328"/>
      <c r="H8" s="328"/>
      <c r="I8" s="328"/>
      <c r="J8" s="328"/>
      <c r="K8" s="328"/>
      <c r="L8" s="55"/>
    </row>
    <row r="9" spans="1:12" s="6" customFormat="1" ht="20.100000000000001" customHeight="1" x14ac:dyDescent="0.25">
      <c r="A9" s="19" t="s">
        <v>37</v>
      </c>
      <c r="B9" s="322" t="s">
        <v>36</v>
      </c>
      <c r="C9" s="322"/>
      <c r="D9" s="322"/>
      <c r="E9" s="322"/>
      <c r="F9" s="322"/>
      <c r="G9" s="322"/>
      <c r="H9" s="322"/>
      <c r="I9" s="322"/>
      <c r="J9" s="322"/>
      <c r="K9" s="322"/>
      <c r="L9" s="55"/>
    </row>
    <row r="10" spans="1:12" s="6" customFormat="1" ht="12" customHeight="1" thickBot="1" x14ac:dyDescent="0.3">
      <c r="A10" s="19"/>
      <c r="B10" s="74"/>
      <c r="C10" s="74"/>
      <c r="D10" s="74"/>
      <c r="E10" s="74"/>
      <c r="F10" s="74"/>
      <c r="G10" s="74"/>
      <c r="H10" s="74"/>
      <c r="I10" s="74"/>
      <c r="J10" s="74"/>
      <c r="K10" s="74"/>
      <c r="L10" s="55"/>
    </row>
    <row r="11" spans="1:12" s="6" customFormat="1" ht="110.25" x14ac:dyDescent="0.25">
      <c r="A11" s="51" t="s">
        <v>32</v>
      </c>
      <c r="B11" s="50" t="s">
        <v>31</v>
      </c>
      <c r="C11" s="50" t="s">
        <v>30</v>
      </c>
      <c r="D11" s="47" t="s">
        <v>29</v>
      </c>
      <c r="E11" s="49" t="s">
        <v>28</v>
      </c>
      <c r="F11" s="48" t="s">
        <v>27</v>
      </c>
      <c r="G11" s="47" t="s">
        <v>26</v>
      </c>
      <c r="H11" s="47" t="s">
        <v>25</v>
      </c>
      <c r="I11" s="47" t="s">
        <v>24</v>
      </c>
      <c r="J11" s="54" t="s">
        <v>23</v>
      </c>
      <c r="K11" s="54" t="s">
        <v>22</v>
      </c>
      <c r="L11" s="46" t="s">
        <v>21</v>
      </c>
    </row>
    <row r="12" spans="1:12" s="6" customFormat="1" ht="18" customHeight="1" x14ac:dyDescent="0.25">
      <c r="A12" s="58">
        <v>1</v>
      </c>
      <c r="B12" s="59" t="s">
        <v>20</v>
      </c>
      <c r="C12" s="60"/>
      <c r="D12" s="61"/>
      <c r="E12" s="62"/>
      <c r="F12" s="63"/>
      <c r="G12" s="63"/>
      <c r="H12" s="63"/>
      <c r="I12" s="63"/>
      <c r="J12" s="64"/>
      <c r="K12" s="64"/>
      <c r="L12" s="65"/>
    </row>
    <row r="13" spans="1:12" s="6" customFormat="1" ht="31.5" x14ac:dyDescent="0.25">
      <c r="A13" s="44">
        <v>1.1000000000000001</v>
      </c>
      <c r="B13" s="70" t="s">
        <v>70</v>
      </c>
      <c r="C13" s="70" t="s">
        <v>19</v>
      </c>
      <c r="D13" s="71">
        <v>0.5</v>
      </c>
      <c r="E13" s="38">
        <v>48000</v>
      </c>
      <c r="F13" s="38">
        <v>0</v>
      </c>
      <c r="G13" s="38">
        <v>2000</v>
      </c>
      <c r="H13" s="33">
        <v>1</v>
      </c>
      <c r="I13" s="33">
        <v>1</v>
      </c>
      <c r="J13" s="32">
        <f>G13+F13+(D13*E13)</f>
        <v>26000</v>
      </c>
      <c r="K13" s="32">
        <f>J13*I13*H13</f>
        <v>26000</v>
      </c>
      <c r="L13" s="31"/>
    </row>
    <row r="14" spans="1:12" s="6" customFormat="1" ht="15.75" x14ac:dyDescent="0.25">
      <c r="A14" s="44">
        <v>1.2</v>
      </c>
      <c r="B14" s="70" t="s">
        <v>73</v>
      </c>
      <c r="C14" s="70" t="s">
        <v>68</v>
      </c>
      <c r="D14" s="71">
        <v>0.5</v>
      </c>
      <c r="E14" s="38">
        <v>48000</v>
      </c>
      <c r="F14" s="38">
        <v>0</v>
      </c>
      <c r="G14" s="38">
        <v>1000</v>
      </c>
      <c r="H14" s="33">
        <v>1</v>
      </c>
      <c r="I14" s="33">
        <v>1</v>
      </c>
      <c r="J14" s="32">
        <f t="shared" ref="J14:J20" si="0">G14+F14+(D14*E14)</f>
        <v>25000</v>
      </c>
      <c r="K14" s="32">
        <f t="shared" ref="K14:K20" si="1">J14*I14*H14</f>
        <v>25000</v>
      </c>
      <c r="L14" s="31"/>
    </row>
    <row r="15" spans="1:12" s="6" customFormat="1" ht="15.75" x14ac:dyDescent="0.25">
      <c r="A15" s="41">
        <v>2</v>
      </c>
      <c r="B15" s="59" t="s">
        <v>18</v>
      </c>
      <c r="C15" s="60" t="s">
        <v>7</v>
      </c>
      <c r="D15" s="72"/>
      <c r="E15" s="38">
        <v>48000</v>
      </c>
      <c r="F15" s="33"/>
      <c r="G15" s="33"/>
      <c r="H15" s="33">
        <v>1</v>
      </c>
      <c r="I15" s="33">
        <v>1</v>
      </c>
      <c r="J15" s="32">
        <f t="shared" si="0"/>
        <v>0</v>
      </c>
      <c r="K15" s="32">
        <f t="shared" si="1"/>
        <v>0</v>
      </c>
      <c r="L15" s="75"/>
    </row>
    <row r="16" spans="1:12" s="6" customFormat="1" ht="18" customHeight="1" x14ac:dyDescent="0.25">
      <c r="A16" s="42"/>
      <c r="B16" s="60"/>
      <c r="C16" s="60" t="s">
        <v>17</v>
      </c>
      <c r="D16" s="72">
        <v>1</v>
      </c>
      <c r="E16" s="38">
        <v>48000</v>
      </c>
      <c r="F16" s="33"/>
      <c r="G16" s="33">
        <v>3000</v>
      </c>
      <c r="H16" s="33">
        <v>1</v>
      </c>
      <c r="I16" s="33">
        <v>1</v>
      </c>
      <c r="J16" s="32">
        <f t="shared" si="0"/>
        <v>51000</v>
      </c>
      <c r="K16" s="32">
        <f t="shared" si="1"/>
        <v>51000</v>
      </c>
      <c r="L16" s="31"/>
    </row>
    <row r="17" spans="1:12" s="6" customFormat="1" ht="18" customHeight="1" x14ac:dyDescent="0.25">
      <c r="A17" s="42"/>
      <c r="B17" s="60"/>
      <c r="C17" s="60" t="s">
        <v>35</v>
      </c>
      <c r="D17" s="73">
        <v>1</v>
      </c>
      <c r="E17" s="38">
        <v>48000</v>
      </c>
      <c r="F17" s="33"/>
      <c r="G17" s="33">
        <v>3000</v>
      </c>
      <c r="H17" s="33">
        <v>1</v>
      </c>
      <c r="I17" s="33">
        <v>1</v>
      </c>
      <c r="J17" s="32">
        <f t="shared" si="0"/>
        <v>51000</v>
      </c>
      <c r="K17" s="32">
        <f t="shared" si="1"/>
        <v>51000</v>
      </c>
      <c r="L17" s="31"/>
    </row>
    <row r="18" spans="1:12" s="6" customFormat="1" ht="31.5" x14ac:dyDescent="0.25">
      <c r="A18" s="41">
        <v>3</v>
      </c>
      <c r="B18" s="40" t="s">
        <v>15</v>
      </c>
      <c r="C18" s="36"/>
      <c r="D18" s="35"/>
      <c r="E18" s="34"/>
      <c r="F18" s="33"/>
      <c r="G18" s="33"/>
      <c r="H18" s="33">
        <v>1</v>
      </c>
      <c r="I18" s="33"/>
      <c r="J18" s="32">
        <f t="shared" si="0"/>
        <v>0</v>
      </c>
      <c r="K18" s="32">
        <f t="shared" si="1"/>
        <v>0</v>
      </c>
      <c r="L18" s="31"/>
    </row>
    <row r="19" spans="1:12" s="6" customFormat="1" ht="18" customHeight="1" x14ac:dyDescent="0.25">
      <c r="A19" s="43" t="s">
        <v>14</v>
      </c>
      <c r="B19" s="36" t="s">
        <v>13</v>
      </c>
      <c r="C19" s="36"/>
      <c r="D19" s="35"/>
      <c r="E19" s="34"/>
      <c r="F19" s="33"/>
      <c r="G19" s="33"/>
      <c r="H19" s="33">
        <v>1</v>
      </c>
      <c r="I19" s="33"/>
      <c r="J19" s="32">
        <f t="shared" si="0"/>
        <v>0</v>
      </c>
      <c r="K19" s="32">
        <f t="shared" si="1"/>
        <v>0</v>
      </c>
      <c r="L19" s="31"/>
    </row>
    <row r="20" spans="1:12" s="6" customFormat="1" ht="18" customHeight="1" x14ac:dyDescent="0.25">
      <c r="A20" s="43" t="s">
        <v>12</v>
      </c>
      <c r="B20" s="36" t="s">
        <v>11</v>
      </c>
      <c r="C20" s="36"/>
      <c r="D20" s="35"/>
      <c r="E20" s="34"/>
      <c r="F20" s="33"/>
      <c r="G20" s="33"/>
      <c r="H20" s="33">
        <v>1</v>
      </c>
      <c r="I20" s="33"/>
      <c r="J20" s="32">
        <f t="shared" si="0"/>
        <v>0</v>
      </c>
      <c r="K20" s="32">
        <f t="shared" si="1"/>
        <v>0</v>
      </c>
      <c r="L20" s="31"/>
    </row>
    <row r="21" spans="1:12" s="6" customFormat="1" ht="64.5" customHeight="1" x14ac:dyDescent="0.25">
      <c r="A21" s="42">
        <v>4</v>
      </c>
      <c r="B21" s="36" t="s">
        <v>10</v>
      </c>
      <c r="C21" s="36"/>
      <c r="D21" s="35"/>
      <c r="E21" s="34"/>
      <c r="F21" s="33"/>
      <c r="G21" s="33"/>
      <c r="H21" s="33"/>
      <c r="I21" s="33"/>
      <c r="J21" s="32"/>
      <c r="K21" s="32"/>
      <c r="L21" s="31"/>
    </row>
    <row r="22" spans="1:12" s="6" customFormat="1" ht="18" customHeight="1" x14ac:dyDescent="0.25">
      <c r="A22" s="42">
        <v>5</v>
      </c>
      <c r="B22" s="36" t="s">
        <v>9</v>
      </c>
      <c r="C22" s="36"/>
      <c r="D22" s="35"/>
      <c r="E22" s="34"/>
      <c r="F22" s="33"/>
      <c r="G22" s="33"/>
      <c r="H22" s="33">
        <v>1</v>
      </c>
      <c r="I22" s="33"/>
      <c r="J22" s="32">
        <f>G22+F22+(D22*E22)</f>
        <v>0</v>
      </c>
      <c r="K22" s="32">
        <f>J22*I22*H22</f>
        <v>0</v>
      </c>
      <c r="L22" s="31"/>
    </row>
    <row r="23" spans="1:12" s="6" customFormat="1" ht="15.75" x14ac:dyDescent="0.25">
      <c r="A23" s="42">
        <v>6</v>
      </c>
      <c r="B23" s="40" t="s">
        <v>8</v>
      </c>
      <c r="C23" s="36" t="s">
        <v>7</v>
      </c>
      <c r="D23" s="66"/>
      <c r="E23" s="38">
        <v>48000</v>
      </c>
      <c r="F23" s="67"/>
      <c r="G23" s="67"/>
      <c r="H23" s="33">
        <v>1</v>
      </c>
      <c r="I23" s="33">
        <v>1</v>
      </c>
      <c r="J23" s="32">
        <f>G23+F23+(D23*E23)</f>
        <v>0</v>
      </c>
      <c r="K23" s="32">
        <f>J23*I23*H23</f>
        <v>0</v>
      </c>
      <c r="L23" s="31"/>
    </row>
    <row r="24" spans="1:12" s="6" customFormat="1" ht="18" customHeight="1" x14ac:dyDescent="0.25">
      <c r="A24" s="39"/>
      <c r="B24" s="36"/>
      <c r="C24" s="36" t="s">
        <v>6</v>
      </c>
      <c r="D24" s="68">
        <v>1</v>
      </c>
      <c r="E24" s="38">
        <v>48000</v>
      </c>
      <c r="F24" s="69"/>
      <c r="G24" s="33">
        <v>3000</v>
      </c>
      <c r="H24" s="33">
        <v>1</v>
      </c>
      <c r="I24" s="33">
        <v>1</v>
      </c>
      <c r="J24" s="32">
        <f>G24+F24+(D24*E24)</f>
        <v>51000</v>
      </c>
      <c r="K24" s="32">
        <f>J24*I24*H24</f>
        <v>51000</v>
      </c>
      <c r="L24" s="31"/>
    </row>
    <row r="25" spans="1:12" s="6" customFormat="1" ht="18" customHeight="1" x14ac:dyDescent="0.25">
      <c r="A25" s="39"/>
      <c r="B25" s="36"/>
      <c r="C25" s="36" t="s">
        <v>35</v>
      </c>
      <c r="D25" s="73">
        <v>1</v>
      </c>
      <c r="E25" s="38">
        <v>48000</v>
      </c>
      <c r="F25" s="33"/>
      <c r="G25" s="33">
        <v>3000</v>
      </c>
      <c r="H25" s="33">
        <v>1</v>
      </c>
      <c r="I25" s="33">
        <v>1</v>
      </c>
      <c r="J25" s="32">
        <f t="shared" ref="J25" si="2">G25+F25+(D25*E25)</f>
        <v>51000</v>
      </c>
      <c r="K25" s="32">
        <f t="shared" ref="K25" si="3">J25*I25*H25</f>
        <v>51000</v>
      </c>
      <c r="L25" s="31"/>
    </row>
    <row r="26" spans="1:12" s="6" customFormat="1" ht="18" customHeight="1" x14ac:dyDescent="0.25">
      <c r="A26" s="37"/>
      <c r="B26" s="36"/>
      <c r="C26" s="36" t="s">
        <v>4</v>
      </c>
      <c r="D26" s="35"/>
      <c r="E26" s="34"/>
      <c r="F26" s="33"/>
      <c r="G26" s="33"/>
      <c r="H26" s="33">
        <v>1</v>
      </c>
      <c r="I26" s="33"/>
      <c r="J26" s="32">
        <f>G26+F26+(D26*E26)</f>
        <v>0</v>
      </c>
      <c r="K26" s="32">
        <f>J26*I26*H26</f>
        <v>0</v>
      </c>
      <c r="L26" s="31"/>
    </row>
    <row r="27" spans="1:12" s="6" customFormat="1" ht="20.100000000000001" customHeight="1" thickBot="1" x14ac:dyDescent="0.3">
      <c r="A27" s="30"/>
      <c r="B27" s="329" t="s">
        <v>3</v>
      </c>
      <c r="C27" s="330"/>
      <c r="D27" s="29"/>
      <c r="E27" s="27"/>
      <c r="F27" s="27">
        <f>SUM(F12:F22)</f>
        <v>0</v>
      </c>
      <c r="G27" s="27">
        <f>SUM(G12:G22)</f>
        <v>9000</v>
      </c>
      <c r="H27" s="28"/>
      <c r="I27" s="27"/>
      <c r="J27" s="26">
        <f>SUM(J12:J26)</f>
        <v>255000</v>
      </c>
      <c r="K27" s="26">
        <f>SUM(K12:K26)</f>
        <v>255000</v>
      </c>
      <c r="L27" s="25"/>
    </row>
    <row r="28" spans="1:12" s="6" customFormat="1" ht="20.100000000000001" customHeight="1" x14ac:dyDescent="0.25">
      <c r="A28" s="24"/>
      <c r="B28" s="23"/>
      <c r="C28" s="23"/>
      <c r="D28" s="22"/>
      <c r="E28" s="20"/>
      <c r="F28" s="20"/>
      <c r="G28" s="20"/>
      <c r="H28" s="21"/>
      <c r="I28" s="20"/>
      <c r="J28" s="20"/>
      <c r="K28" s="20"/>
      <c r="L28" s="20"/>
    </row>
    <row r="29" spans="1:12" s="6" customFormat="1" ht="27.75" customHeight="1" x14ac:dyDescent="0.25">
      <c r="A29" s="19" t="s">
        <v>34</v>
      </c>
      <c r="B29" s="322" t="s">
        <v>33</v>
      </c>
      <c r="C29" s="322"/>
      <c r="D29" s="322"/>
      <c r="E29" s="322"/>
      <c r="F29" s="322"/>
      <c r="G29" s="322"/>
      <c r="H29" s="322"/>
      <c r="I29" s="322"/>
      <c r="J29" s="322"/>
      <c r="K29" s="322"/>
      <c r="L29" s="322"/>
    </row>
    <row r="30" spans="1:12" s="6" customFormat="1" ht="20.100000000000001" customHeight="1" thickBot="1" x14ac:dyDescent="0.3">
      <c r="A30" s="10"/>
      <c r="B30" s="7"/>
      <c r="C30" s="7"/>
      <c r="D30" s="53"/>
      <c r="E30" s="52"/>
      <c r="F30" s="7"/>
      <c r="G30" s="7"/>
      <c r="H30" s="7"/>
      <c r="I30" s="7"/>
      <c r="J30" s="7"/>
      <c r="K30" s="7"/>
      <c r="L30" s="7"/>
    </row>
    <row r="31" spans="1:12" s="6" customFormat="1" ht="110.25" x14ac:dyDescent="0.25">
      <c r="A31" s="51" t="s">
        <v>32</v>
      </c>
      <c r="B31" s="50" t="s">
        <v>31</v>
      </c>
      <c r="C31" s="50" t="s">
        <v>30</v>
      </c>
      <c r="D31" s="47" t="s">
        <v>29</v>
      </c>
      <c r="E31" s="49" t="s">
        <v>28</v>
      </c>
      <c r="F31" s="48" t="s">
        <v>27</v>
      </c>
      <c r="G31" s="47" t="s">
        <v>26</v>
      </c>
      <c r="H31" s="47" t="s">
        <v>25</v>
      </c>
      <c r="I31" s="47" t="s">
        <v>24</v>
      </c>
      <c r="J31" s="47" t="s">
        <v>23</v>
      </c>
      <c r="K31" s="47" t="s">
        <v>22</v>
      </c>
      <c r="L31" s="46" t="s">
        <v>21</v>
      </c>
    </row>
    <row r="32" spans="1:12" s="6" customFormat="1" ht="18" customHeight="1" x14ac:dyDescent="0.25">
      <c r="A32" s="58">
        <v>1</v>
      </c>
      <c r="B32" s="59" t="s">
        <v>20</v>
      </c>
      <c r="C32" s="60"/>
      <c r="D32" s="61"/>
      <c r="E32" s="62"/>
      <c r="F32" s="63"/>
      <c r="G32" s="63"/>
      <c r="H32" s="63"/>
      <c r="I32" s="63"/>
      <c r="J32" s="64"/>
      <c r="K32" s="64"/>
      <c r="L32" s="65"/>
    </row>
    <row r="33" spans="1:12" s="6" customFormat="1" ht="31.5" x14ac:dyDescent="0.3">
      <c r="A33" s="44">
        <v>1.1000000000000001</v>
      </c>
      <c r="B33" s="70" t="s">
        <v>70</v>
      </c>
      <c r="C33" s="70" t="s">
        <v>19</v>
      </c>
      <c r="D33" s="71">
        <v>0.5</v>
      </c>
      <c r="E33" s="85">
        <v>43750</v>
      </c>
      <c r="F33" s="38">
        <v>0</v>
      </c>
      <c r="G33" s="38">
        <v>2000</v>
      </c>
      <c r="H33" s="33">
        <v>1</v>
      </c>
      <c r="I33" s="33">
        <v>1</v>
      </c>
      <c r="J33" s="32">
        <f>G33+F33+(D33*E33)</f>
        <v>23875</v>
      </c>
      <c r="K33" s="32">
        <f>J33*I33*H33</f>
        <v>23875</v>
      </c>
      <c r="L33" s="31"/>
    </row>
    <row r="34" spans="1:12" s="6" customFormat="1" ht="16.5" x14ac:dyDescent="0.3">
      <c r="A34" s="44">
        <v>1.2</v>
      </c>
      <c r="B34" s="70" t="s">
        <v>73</v>
      </c>
      <c r="C34" s="70" t="s">
        <v>68</v>
      </c>
      <c r="D34" s="71">
        <v>0.5</v>
      </c>
      <c r="E34" s="85">
        <v>43750</v>
      </c>
      <c r="F34" s="38">
        <v>0</v>
      </c>
      <c r="G34" s="38">
        <v>1000</v>
      </c>
      <c r="H34" s="33">
        <v>1</v>
      </c>
      <c r="I34" s="33">
        <v>1</v>
      </c>
      <c r="J34" s="32">
        <f t="shared" ref="J34" si="4">G34+F34+(D34*E34)</f>
        <v>22875</v>
      </c>
      <c r="K34" s="32">
        <f t="shared" ref="K34" si="5">J34*I34*H34</f>
        <v>22875</v>
      </c>
      <c r="L34" s="31"/>
    </row>
    <row r="35" spans="1:12" s="6" customFormat="1" ht="16.5" x14ac:dyDescent="0.3">
      <c r="A35" s="41">
        <v>2</v>
      </c>
      <c r="B35" s="59" t="s">
        <v>18</v>
      </c>
      <c r="C35" s="60" t="s">
        <v>7</v>
      </c>
      <c r="D35" s="72"/>
      <c r="E35" s="85">
        <v>43750</v>
      </c>
      <c r="F35" s="33"/>
      <c r="G35" s="33"/>
      <c r="H35" s="33">
        <v>1</v>
      </c>
      <c r="I35" s="33">
        <v>1</v>
      </c>
      <c r="J35" s="32">
        <f t="shared" ref="J35:J40" si="6">G35+F35+(D35*E35)</f>
        <v>0</v>
      </c>
      <c r="K35" s="32">
        <f t="shared" ref="K35:K40" si="7">J35*I35*H35</f>
        <v>0</v>
      </c>
      <c r="L35" s="75"/>
    </row>
    <row r="36" spans="1:12" s="6" customFormat="1" ht="18" customHeight="1" x14ac:dyDescent="0.3">
      <c r="A36" s="42"/>
      <c r="B36" s="60"/>
      <c r="C36" s="60" t="s">
        <v>17</v>
      </c>
      <c r="D36" s="72">
        <v>1</v>
      </c>
      <c r="E36" s="85">
        <v>43750</v>
      </c>
      <c r="F36" s="33"/>
      <c r="G36" s="33">
        <v>3000</v>
      </c>
      <c r="H36" s="33">
        <v>1</v>
      </c>
      <c r="I36" s="33">
        <v>1</v>
      </c>
      <c r="J36" s="32">
        <f t="shared" si="6"/>
        <v>46750</v>
      </c>
      <c r="K36" s="32">
        <f t="shared" si="7"/>
        <v>46750</v>
      </c>
      <c r="L36" s="31"/>
    </row>
    <row r="37" spans="1:12" s="6" customFormat="1" ht="18" customHeight="1" x14ac:dyDescent="0.3">
      <c r="A37" s="42"/>
      <c r="B37" s="60"/>
      <c r="C37" s="60" t="s">
        <v>35</v>
      </c>
      <c r="D37" s="73">
        <v>1</v>
      </c>
      <c r="E37" s="85">
        <v>43750</v>
      </c>
      <c r="F37" s="33"/>
      <c r="G37" s="33">
        <v>3000</v>
      </c>
      <c r="H37" s="33">
        <v>1</v>
      </c>
      <c r="I37" s="33">
        <v>1</v>
      </c>
      <c r="J37" s="32">
        <f t="shared" si="6"/>
        <v>46750</v>
      </c>
      <c r="K37" s="32">
        <f t="shared" si="7"/>
        <v>46750</v>
      </c>
      <c r="L37" s="31"/>
    </row>
    <row r="38" spans="1:12" s="6" customFormat="1" ht="31.5" x14ac:dyDescent="0.25">
      <c r="A38" s="41">
        <v>3</v>
      </c>
      <c r="B38" s="40" t="s">
        <v>15</v>
      </c>
      <c r="C38" s="36"/>
      <c r="D38" s="35"/>
      <c r="E38" s="34"/>
      <c r="F38" s="33"/>
      <c r="G38" s="33"/>
      <c r="H38" s="33">
        <v>1</v>
      </c>
      <c r="I38" s="33"/>
      <c r="J38" s="32">
        <f t="shared" si="6"/>
        <v>0</v>
      </c>
      <c r="K38" s="32">
        <f t="shared" si="7"/>
        <v>0</v>
      </c>
      <c r="L38" s="31"/>
    </row>
    <row r="39" spans="1:12" s="6" customFormat="1" ht="18" customHeight="1" x14ac:dyDescent="0.25">
      <c r="A39" s="43" t="s">
        <v>14</v>
      </c>
      <c r="B39" s="36" t="s">
        <v>13</v>
      </c>
      <c r="C39" s="36"/>
      <c r="D39" s="35"/>
      <c r="E39" s="34"/>
      <c r="F39" s="33"/>
      <c r="G39" s="33"/>
      <c r="H39" s="33">
        <v>1</v>
      </c>
      <c r="I39" s="33"/>
      <c r="J39" s="32">
        <f t="shared" si="6"/>
        <v>0</v>
      </c>
      <c r="K39" s="32">
        <f t="shared" si="7"/>
        <v>0</v>
      </c>
      <c r="L39" s="31"/>
    </row>
    <row r="40" spans="1:12" s="6" customFormat="1" ht="18" customHeight="1" x14ac:dyDescent="0.25">
      <c r="A40" s="43" t="s">
        <v>12</v>
      </c>
      <c r="B40" s="36" t="s">
        <v>11</v>
      </c>
      <c r="C40" s="36"/>
      <c r="D40" s="35"/>
      <c r="E40" s="34"/>
      <c r="F40" s="33"/>
      <c r="G40" s="33"/>
      <c r="H40" s="33">
        <v>1</v>
      </c>
      <c r="I40" s="33"/>
      <c r="J40" s="32">
        <f t="shared" si="6"/>
        <v>0</v>
      </c>
      <c r="K40" s="32">
        <f t="shared" si="7"/>
        <v>0</v>
      </c>
      <c r="L40" s="31"/>
    </row>
    <row r="41" spans="1:12" s="6" customFormat="1" ht="64.5" customHeight="1" x14ac:dyDescent="0.25">
      <c r="A41" s="42">
        <v>4</v>
      </c>
      <c r="B41" s="36" t="s">
        <v>10</v>
      </c>
      <c r="C41" s="36"/>
      <c r="D41" s="35"/>
      <c r="E41" s="34"/>
      <c r="F41" s="33"/>
      <c r="G41" s="33"/>
      <c r="H41" s="33"/>
      <c r="I41" s="33"/>
      <c r="J41" s="32"/>
      <c r="K41" s="32"/>
      <c r="L41" s="31"/>
    </row>
    <row r="42" spans="1:12" s="6" customFormat="1" ht="18" customHeight="1" x14ac:dyDescent="0.25">
      <c r="A42" s="42">
        <v>5</v>
      </c>
      <c r="B42" s="36" t="s">
        <v>9</v>
      </c>
      <c r="C42" s="36"/>
      <c r="D42" s="35"/>
      <c r="E42" s="34"/>
      <c r="F42" s="33"/>
      <c r="G42" s="33"/>
      <c r="H42" s="33">
        <v>1</v>
      </c>
      <c r="I42" s="33"/>
      <c r="J42" s="32">
        <f>G42+F42+(D42*E42)</f>
        <v>0</v>
      </c>
      <c r="K42" s="32">
        <f>J42*I42*H42</f>
        <v>0</v>
      </c>
      <c r="L42" s="31"/>
    </row>
    <row r="43" spans="1:12" s="6" customFormat="1" ht="16.5" x14ac:dyDescent="0.3">
      <c r="A43" s="42">
        <v>6</v>
      </c>
      <c r="B43" s="40" t="s">
        <v>8</v>
      </c>
      <c r="C43" s="36" t="s">
        <v>7</v>
      </c>
      <c r="D43" s="66"/>
      <c r="E43" s="85">
        <v>43750</v>
      </c>
      <c r="F43" s="67"/>
      <c r="G43" s="67"/>
      <c r="H43" s="33">
        <v>1</v>
      </c>
      <c r="I43" s="33">
        <v>1</v>
      </c>
      <c r="J43" s="32">
        <f>G43+F43+(D43*E43)</f>
        <v>0</v>
      </c>
      <c r="K43" s="32">
        <f>J43*I43*H43</f>
        <v>0</v>
      </c>
      <c r="L43" s="31"/>
    </row>
    <row r="44" spans="1:12" s="6" customFormat="1" ht="18" customHeight="1" x14ac:dyDescent="0.3">
      <c r="A44" s="39"/>
      <c r="B44" s="36"/>
      <c r="C44" s="36" t="s">
        <v>6</v>
      </c>
      <c r="D44" s="68">
        <v>1</v>
      </c>
      <c r="E44" s="85">
        <v>43750</v>
      </c>
      <c r="F44" s="69"/>
      <c r="G44" s="69">
        <v>3000</v>
      </c>
      <c r="H44" s="33">
        <v>1</v>
      </c>
      <c r="I44" s="33">
        <v>1</v>
      </c>
      <c r="J44" s="32">
        <f>G44+F44+(D44*E44)</f>
        <v>46750</v>
      </c>
      <c r="K44" s="32">
        <f>J44*I44*H44</f>
        <v>46750</v>
      </c>
      <c r="L44" s="31"/>
    </row>
    <row r="45" spans="1:12" s="6" customFormat="1" ht="18" customHeight="1" x14ac:dyDescent="0.3">
      <c r="A45" s="39"/>
      <c r="B45" s="36"/>
      <c r="C45" s="36" t="s">
        <v>35</v>
      </c>
      <c r="D45" s="73">
        <v>1</v>
      </c>
      <c r="E45" s="85">
        <v>43750</v>
      </c>
      <c r="F45" s="33"/>
      <c r="G45" s="33">
        <v>3000</v>
      </c>
      <c r="H45" s="33">
        <v>1</v>
      </c>
      <c r="I45" s="33">
        <v>1</v>
      </c>
      <c r="J45" s="32">
        <f t="shared" ref="J45" si="8">G45+F45+(D45*E45)</f>
        <v>46750</v>
      </c>
      <c r="K45" s="32">
        <f t="shared" ref="K45" si="9">J45*I45*H45</f>
        <v>46750</v>
      </c>
      <c r="L45" s="31"/>
    </row>
    <row r="46" spans="1:12" s="6" customFormat="1" ht="18" customHeight="1" x14ac:dyDescent="0.25">
      <c r="A46" s="37"/>
      <c r="B46" s="36"/>
      <c r="C46" s="36" t="s">
        <v>4</v>
      </c>
      <c r="D46" s="35"/>
      <c r="E46" s="34"/>
      <c r="F46" s="33"/>
      <c r="G46" s="33"/>
      <c r="H46" s="33">
        <v>1</v>
      </c>
      <c r="I46" s="33"/>
      <c r="J46" s="32">
        <f>G46+F46+(D46*E46)</f>
        <v>0</v>
      </c>
      <c r="K46" s="32">
        <f>J46*I46*H46</f>
        <v>0</v>
      </c>
      <c r="L46" s="31"/>
    </row>
    <row r="47" spans="1:12" s="6" customFormat="1" ht="19.5" customHeight="1" thickBot="1" x14ac:dyDescent="0.3">
      <c r="A47" s="30"/>
      <c r="B47" s="329" t="s">
        <v>3</v>
      </c>
      <c r="C47" s="330"/>
      <c r="D47" s="29"/>
      <c r="E47" s="27"/>
      <c r="F47" s="27">
        <f>SUM(F32:F44)</f>
        <v>0</v>
      </c>
      <c r="G47" s="27">
        <f>SUM(G32:G44)</f>
        <v>12000</v>
      </c>
      <c r="H47" s="28"/>
      <c r="I47" s="27"/>
      <c r="J47" s="26">
        <f>SUM(J32:J46)</f>
        <v>233750</v>
      </c>
      <c r="K47" s="26">
        <f>SUM(K32:K46)</f>
        <v>233750</v>
      </c>
      <c r="L47" s="25"/>
    </row>
    <row r="48" spans="1:12" s="6" customFormat="1" ht="1.5" customHeight="1" x14ac:dyDescent="0.25">
      <c r="A48" s="24"/>
      <c r="B48" s="23"/>
      <c r="C48" s="23"/>
      <c r="D48" s="22"/>
      <c r="E48" s="20"/>
      <c r="F48" s="20"/>
      <c r="G48" s="20"/>
      <c r="H48" s="21"/>
      <c r="I48" s="20"/>
      <c r="J48" s="20"/>
      <c r="K48" s="20"/>
      <c r="L48" s="20"/>
    </row>
    <row r="49" spans="1:12" s="6" customFormat="1" ht="19.5" customHeight="1" x14ac:dyDescent="0.25">
      <c r="A49" s="24"/>
      <c r="B49" s="23"/>
      <c r="C49" s="23"/>
      <c r="D49" s="22"/>
      <c r="E49" s="20"/>
      <c r="F49" s="20"/>
      <c r="G49" s="20"/>
      <c r="H49" s="21"/>
      <c r="I49" s="20"/>
      <c r="J49" s="20"/>
      <c r="K49" s="20"/>
      <c r="L49" s="20"/>
    </row>
    <row r="50" spans="1:12" s="6" customFormat="1" ht="19.5" customHeight="1" x14ac:dyDescent="0.25">
      <c r="A50" s="24"/>
      <c r="B50" s="23"/>
      <c r="C50" s="23"/>
      <c r="D50" s="22"/>
      <c r="E50" s="20"/>
      <c r="F50" s="20"/>
      <c r="G50" s="20"/>
      <c r="H50" s="21"/>
      <c r="I50" s="20"/>
      <c r="J50" s="20"/>
      <c r="K50" s="20"/>
      <c r="L50" s="20"/>
    </row>
    <row r="51" spans="1:12" s="6" customFormat="1" ht="19.5" customHeight="1" x14ac:dyDescent="0.25">
      <c r="A51" s="24"/>
      <c r="B51" s="23"/>
      <c r="C51" s="23"/>
      <c r="D51" s="22"/>
      <c r="E51" s="20"/>
      <c r="F51" s="20"/>
      <c r="G51" s="20"/>
      <c r="H51" s="21"/>
      <c r="I51" s="20"/>
      <c r="J51" s="20"/>
      <c r="K51" s="20"/>
      <c r="L51" s="20"/>
    </row>
    <row r="52" spans="1:12" s="6" customFormat="1" ht="19.5" customHeight="1" x14ac:dyDescent="0.25">
      <c r="A52" s="24"/>
      <c r="B52" s="23"/>
      <c r="C52" s="23"/>
      <c r="D52" s="22"/>
      <c r="E52" s="20"/>
      <c r="F52" s="20"/>
      <c r="G52" s="20"/>
      <c r="H52" s="21"/>
      <c r="I52" s="20"/>
      <c r="J52" s="20"/>
      <c r="K52" s="20"/>
      <c r="L52" s="20"/>
    </row>
    <row r="53" spans="1:12" s="6" customFormat="1" ht="19.5" customHeight="1" x14ac:dyDescent="0.25">
      <c r="A53" s="24"/>
      <c r="B53" s="23"/>
      <c r="C53" s="23"/>
      <c r="D53" s="22"/>
      <c r="E53" s="20"/>
      <c r="F53" s="20"/>
      <c r="G53" s="20"/>
      <c r="H53" s="21"/>
      <c r="I53" s="20"/>
      <c r="J53" s="20"/>
      <c r="K53" s="20"/>
      <c r="L53" s="20"/>
    </row>
    <row r="54" spans="1:12" s="6" customFormat="1" ht="19.5" customHeight="1" x14ac:dyDescent="0.25">
      <c r="A54" s="24"/>
      <c r="B54" s="23"/>
      <c r="C54" s="23"/>
      <c r="D54" s="22"/>
      <c r="E54" s="20"/>
      <c r="F54" s="20"/>
      <c r="G54" s="20"/>
      <c r="H54" s="21"/>
      <c r="I54" s="20"/>
      <c r="J54" s="20"/>
      <c r="K54" s="20"/>
      <c r="L54" s="20"/>
    </row>
    <row r="55" spans="1:12" s="6" customFormat="1" ht="19.5" customHeight="1" x14ac:dyDescent="0.25">
      <c r="A55" s="24"/>
      <c r="B55" s="23"/>
      <c r="C55" s="23"/>
      <c r="D55" s="22"/>
      <c r="E55" s="20"/>
      <c r="F55" s="20"/>
      <c r="G55" s="20"/>
      <c r="H55" s="21"/>
      <c r="I55" s="20"/>
      <c r="J55" s="20"/>
      <c r="K55" s="20"/>
      <c r="L55" s="20"/>
    </row>
    <row r="56" spans="1:12" s="6" customFormat="1" ht="19.5" customHeight="1" x14ac:dyDescent="0.25">
      <c r="A56" s="24"/>
      <c r="B56" s="23"/>
      <c r="C56" s="23"/>
      <c r="D56" s="22"/>
      <c r="E56" s="20"/>
      <c r="F56" s="20"/>
      <c r="G56" s="20"/>
      <c r="H56" s="21"/>
      <c r="I56" s="20"/>
      <c r="J56" s="20"/>
      <c r="K56" s="20"/>
      <c r="L56" s="20"/>
    </row>
    <row r="57" spans="1:12" s="6" customFormat="1" ht="19.5" customHeight="1" x14ac:dyDescent="0.25">
      <c r="A57" s="24"/>
      <c r="B57" s="23"/>
      <c r="C57" s="23"/>
      <c r="D57" s="22"/>
      <c r="E57" s="20"/>
      <c r="F57" s="20"/>
      <c r="G57" s="20"/>
      <c r="H57" s="21"/>
      <c r="I57" s="20"/>
      <c r="J57" s="20"/>
      <c r="K57" s="20"/>
      <c r="L57" s="20"/>
    </row>
    <row r="58" spans="1:12" s="6" customFormat="1" ht="19.5" customHeight="1" x14ac:dyDescent="0.25">
      <c r="A58" s="24"/>
      <c r="B58" s="23"/>
      <c r="C58" s="23"/>
      <c r="D58" s="22"/>
      <c r="E58" s="20"/>
      <c r="F58" s="20"/>
      <c r="G58" s="20"/>
      <c r="H58" s="21"/>
      <c r="I58" s="20"/>
      <c r="J58" s="20"/>
      <c r="K58" s="20"/>
      <c r="L58" s="20"/>
    </row>
    <row r="59" spans="1:12" s="6" customFormat="1" ht="19.5" customHeight="1" x14ac:dyDescent="0.25">
      <c r="A59" s="24"/>
      <c r="B59" s="23"/>
      <c r="C59" s="23"/>
      <c r="D59" s="22"/>
      <c r="E59" s="20"/>
      <c r="F59" s="20"/>
      <c r="G59" s="20"/>
      <c r="H59" s="21"/>
      <c r="I59" s="20"/>
      <c r="J59" s="20"/>
      <c r="K59" s="20"/>
      <c r="L59" s="20"/>
    </row>
    <row r="60" spans="1:12" s="6" customFormat="1" ht="19.5" customHeight="1" x14ac:dyDescent="0.25">
      <c r="A60" s="24"/>
      <c r="B60" s="23"/>
      <c r="C60" s="23"/>
      <c r="D60" s="22"/>
      <c r="E60" s="20"/>
      <c r="F60" s="20"/>
      <c r="G60" s="20"/>
      <c r="H60" s="21"/>
      <c r="I60" s="20"/>
      <c r="J60" s="20"/>
      <c r="K60" s="20"/>
      <c r="L60" s="20"/>
    </row>
    <row r="61" spans="1:12" s="6" customFormat="1" ht="29.25" customHeight="1" x14ac:dyDescent="0.25">
      <c r="A61" s="19" t="s">
        <v>2</v>
      </c>
      <c r="B61" s="322" t="s">
        <v>1</v>
      </c>
      <c r="C61" s="322"/>
      <c r="D61" s="322"/>
      <c r="E61" s="322"/>
      <c r="F61" s="322"/>
      <c r="G61" s="322"/>
      <c r="H61" s="322"/>
      <c r="I61" s="322"/>
      <c r="J61" s="322"/>
      <c r="K61" s="322"/>
      <c r="L61" s="322"/>
    </row>
    <row r="62" spans="1:12" s="11" customFormat="1" ht="15.75" x14ac:dyDescent="0.25">
      <c r="A62" s="13"/>
      <c r="B62" s="13"/>
      <c r="C62" s="13"/>
      <c r="D62" s="13"/>
      <c r="E62" s="13"/>
      <c r="F62" s="13"/>
      <c r="G62" s="13"/>
      <c r="H62" s="13"/>
      <c r="I62" s="13"/>
      <c r="J62" s="13"/>
      <c r="K62" s="13"/>
      <c r="L62" s="13"/>
    </row>
    <row r="63" spans="1:12" s="11" customFormat="1" ht="15.75" x14ac:dyDescent="0.25">
      <c r="A63" s="13"/>
      <c r="B63" s="13"/>
      <c r="C63" s="13"/>
      <c r="D63" s="13"/>
      <c r="E63" s="13"/>
      <c r="F63" s="13"/>
      <c r="G63" s="13"/>
      <c r="H63" s="13"/>
      <c r="I63" s="13"/>
      <c r="J63" s="13"/>
      <c r="K63" s="13"/>
      <c r="L63" s="13"/>
    </row>
    <row r="64" spans="1:12" s="11" customFormat="1" ht="15.75" x14ac:dyDescent="0.25">
      <c r="A64" s="13"/>
      <c r="B64" s="13"/>
      <c r="C64" s="13"/>
      <c r="D64" s="13"/>
      <c r="E64" s="13"/>
      <c r="F64" s="13"/>
      <c r="G64" s="13"/>
      <c r="H64" s="13"/>
      <c r="I64" s="13"/>
      <c r="J64" s="13"/>
      <c r="K64" s="13"/>
      <c r="L64" s="13"/>
    </row>
    <row r="65" spans="1:12" s="11" customFormat="1" ht="15.75" x14ac:dyDescent="0.25">
      <c r="A65" s="13"/>
      <c r="B65" s="13"/>
      <c r="C65" s="13"/>
      <c r="D65" s="13"/>
      <c r="E65" s="13"/>
      <c r="F65" s="13"/>
      <c r="G65" s="13"/>
      <c r="H65" s="13"/>
      <c r="I65" s="13"/>
      <c r="J65" s="13"/>
      <c r="K65" s="13"/>
      <c r="L65" s="13"/>
    </row>
    <row r="66" spans="1:12" s="11" customFormat="1" ht="15.75" x14ac:dyDescent="0.25">
      <c r="A66" s="13"/>
      <c r="B66" s="13"/>
      <c r="C66" s="13"/>
      <c r="D66" s="13"/>
      <c r="E66" s="13"/>
      <c r="F66" s="13"/>
      <c r="G66" s="13"/>
      <c r="H66" s="13"/>
      <c r="I66" s="13"/>
      <c r="J66" s="13"/>
      <c r="K66" s="13"/>
      <c r="L66" s="13"/>
    </row>
    <row r="67" spans="1:12" s="11" customFormat="1" ht="15.75" x14ac:dyDescent="0.25">
      <c r="A67" s="13"/>
      <c r="B67" s="13"/>
      <c r="C67" s="13"/>
      <c r="D67" s="13"/>
      <c r="E67" s="13"/>
      <c r="F67" s="13"/>
      <c r="G67" s="13"/>
      <c r="H67" s="13"/>
      <c r="I67" s="13"/>
      <c r="J67" s="13"/>
      <c r="K67" s="13"/>
      <c r="L67" s="13"/>
    </row>
    <row r="68" spans="1:12" s="11" customFormat="1" ht="15.75" x14ac:dyDescent="0.25">
      <c r="A68" s="13"/>
      <c r="B68" s="13"/>
      <c r="C68" s="13"/>
      <c r="D68" s="13"/>
      <c r="E68" s="13"/>
      <c r="F68" s="13"/>
      <c r="G68" s="13"/>
      <c r="H68" s="13"/>
      <c r="I68" s="13"/>
      <c r="J68" s="13"/>
      <c r="K68" s="13"/>
      <c r="L68" s="13"/>
    </row>
    <row r="69" spans="1:12" s="11" customFormat="1" ht="15.75" x14ac:dyDescent="0.25">
      <c r="A69" s="13"/>
      <c r="B69" s="13"/>
      <c r="C69" s="13"/>
      <c r="D69" s="13"/>
      <c r="E69" s="13"/>
      <c r="F69" s="13"/>
      <c r="G69" s="13"/>
      <c r="H69" s="13"/>
      <c r="I69" s="13"/>
      <c r="J69" s="13"/>
      <c r="K69" s="13"/>
      <c r="L69" s="13"/>
    </row>
    <row r="70" spans="1:12" s="11" customFormat="1" ht="15.75" x14ac:dyDescent="0.25">
      <c r="A70" s="13"/>
      <c r="B70" s="13"/>
      <c r="C70" s="13"/>
      <c r="D70" s="13"/>
      <c r="E70" s="13"/>
      <c r="F70" s="13"/>
      <c r="G70" s="13"/>
      <c r="H70" s="13"/>
      <c r="I70" s="13"/>
      <c r="J70" s="13"/>
      <c r="K70" s="13"/>
      <c r="L70" s="13"/>
    </row>
    <row r="71" spans="1:12" s="11" customFormat="1" ht="15.75" x14ac:dyDescent="0.25">
      <c r="A71" s="13"/>
      <c r="B71" s="13"/>
      <c r="C71" s="13"/>
      <c r="D71" s="13"/>
      <c r="E71" s="13"/>
      <c r="F71" s="13"/>
      <c r="G71" s="13"/>
      <c r="H71" s="13"/>
      <c r="I71" s="13"/>
      <c r="J71" s="13"/>
      <c r="K71" s="13"/>
      <c r="L71" s="13"/>
    </row>
    <row r="72" spans="1:12" s="11" customFormat="1" ht="15.75" x14ac:dyDescent="0.25">
      <c r="A72" s="13"/>
      <c r="B72" s="13"/>
      <c r="C72" s="13"/>
      <c r="D72" s="13"/>
      <c r="E72" s="13"/>
      <c r="F72" s="13"/>
      <c r="G72" s="13"/>
      <c r="H72" s="13"/>
      <c r="I72" s="13"/>
      <c r="J72" s="13"/>
      <c r="K72" s="13"/>
      <c r="L72" s="13"/>
    </row>
    <row r="73" spans="1:12" s="11" customFormat="1" ht="15.75" x14ac:dyDescent="0.25">
      <c r="A73" s="13"/>
      <c r="B73" s="13"/>
      <c r="C73" s="13"/>
      <c r="D73" s="13"/>
      <c r="E73" s="13"/>
      <c r="F73" s="13"/>
      <c r="G73" s="13"/>
      <c r="H73" s="13"/>
      <c r="I73" s="13"/>
      <c r="J73" s="13"/>
      <c r="K73" s="13"/>
      <c r="L73" s="13"/>
    </row>
    <row r="74" spans="1:12" s="11" customFormat="1" ht="15.75" x14ac:dyDescent="0.25">
      <c r="A74" s="13"/>
      <c r="B74" s="13"/>
      <c r="C74" s="13"/>
      <c r="D74" s="13"/>
      <c r="E74" s="13"/>
      <c r="F74" s="13"/>
      <c r="G74" s="13"/>
      <c r="H74" s="13"/>
      <c r="I74" s="13"/>
      <c r="J74" s="13"/>
      <c r="K74" s="13"/>
      <c r="L74" s="13"/>
    </row>
    <row r="75" spans="1:12" s="11" customFormat="1" ht="15.75" x14ac:dyDescent="0.25">
      <c r="A75" s="13"/>
      <c r="B75" s="13"/>
      <c r="C75" s="13"/>
      <c r="D75" s="13"/>
      <c r="E75" s="13"/>
      <c r="F75" s="13"/>
      <c r="G75" s="13"/>
      <c r="H75" s="13"/>
      <c r="I75" s="13"/>
      <c r="J75" s="13"/>
      <c r="K75" s="13"/>
      <c r="L75" s="13"/>
    </row>
    <row r="76" spans="1:12" s="11" customFormat="1" ht="15.75" x14ac:dyDescent="0.25">
      <c r="A76" s="13"/>
      <c r="B76" s="13"/>
      <c r="C76" s="13"/>
      <c r="D76" s="13"/>
      <c r="E76" s="13"/>
      <c r="F76" s="13"/>
      <c r="G76" s="13"/>
      <c r="H76" s="13"/>
      <c r="I76" s="13"/>
      <c r="J76" s="13"/>
      <c r="K76" s="13"/>
      <c r="L76" s="13"/>
    </row>
    <row r="77" spans="1:12" s="11" customFormat="1" ht="15.75" x14ac:dyDescent="0.25">
      <c r="A77" s="13"/>
      <c r="B77" s="13"/>
      <c r="C77" s="13"/>
      <c r="D77" s="13"/>
      <c r="E77" s="13"/>
      <c r="F77" s="13"/>
      <c r="G77" s="13"/>
      <c r="H77" s="13"/>
      <c r="I77" s="13"/>
      <c r="J77" s="13"/>
      <c r="K77" s="13"/>
      <c r="L77" s="13"/>
    </row>
    <row r="78" spans="1:12" s="11" customFormat="1" ht="15.75" x14ac:dyDescent="0.25">
      <c r="A78" s="13"/>
      <c r="B78" s="13"/>
      <c r="C78" s="13"/>
      <c r="D78" s="13"/>
      <c r="E78" s="13"/>
      <c r="F78" s="13"/>
      <c r="G78" s="13"/>
      <c r="H78" s="13"/>
      <c r="I78" s="13"/>
      <c r="J78" s="13"/>
      <c r="K78" s="13"/>
      <c r="L78" s="13"/>
    </row>
    <row r="79" spans="1:12" s="11" customFormat="1" ht="15.75" x14ac:dyDescent="0.25">
      <c r="A79" s="13"/>
      <c r="B79" s="13"/>
      <c r="C79" s="13"/>
      <c r="D79" s="13"/>
      <c r="E79" s="13"/>
      <c r="F79" s="13"/>
      <c r="G79" s="13"/>
      <c r="H79" s="13"/>
      <c r="I79" s="13"/>
      <c r="J79" s="13"/>
      <c r="K79" s="18"/>
      <c r="L79" s="18"/>
    </row>
    <row r="80" spans="1:12" s="11" customFormat="1" ht="15.75" x14ac:dyDescent="0.25">
      <c r="A80" s="13"/>
      <c r="B80" s="13"/>
      <c r="C80" s="13"/>
      <c r="D80" s="13"/>
      <c r="E80" s="13"/>
      <c r="F80" s="13"/>
      <c r="G80" s="13"/>
      <c r="H80" s="13"/>
      <c r="I80" s="13"/>
      <c r="J80" s="13"/>
      <c r="K80" s="18"/>
      <c r="L80" s="18"/>
    </row>
    <row r="81" spans="1:12" s="11" customFormat="1" ht="15.75" x14ac:dyDescent="0.25">
      <c r="A81" s="13"/>
      <c r="B81" s="13"/>
      <c r="C81" s="13"/>
      <c r="D81" s="13"/>
      <c r="E81" s="13"/>
      <c r="F81" s="13"/>
      <c r="G81" s="13"/>
      <c r="H81" s="13"/>
      <c r="I81" s="13"/>
      <c r="J81" s="13"/>
      <c r="K81" s="18"/>
      <c r="L81" s="18"/>
    </row>
    <row r="82" spans="1:12" s="11" customFormat="1" ht="15.75" x14ac:dyDescent="0.25">
      <c r="A82" s="13"/>
      <c r="B82" s="13"/>
      <c r="C82" s="13"/>
      <c r="D82" s="13"/>
      <c r="E82" s="13"/>
      <c r="F82" s="13"/>
      <c r="G82" s="13"/>
      <c r="H82" s="13"/>
      <c r="I82" s="13"/>
      <c r="J82" s="13"/>
      <c r="K82" s="18"/>
      <c r="L82" s="18"/>
    </row>
    <row r="83" spans="1:12" s="11" customFormat="1" ht="15.75" x14ac:dyDescent="0.25">
      <c r="A83" s="13"/>
      <c r="B83" s="13"/>
      <c r="C83" s="13"/>
      <c r="D83" s="13"/>
      <c r="E83" s="13"/>
      <c r="F83" s="13"/>
      <c r="G83" s="13"/>
      <c r="H83" s="13"/>
      <c r="I83" s="13"/>
      <c r="J83" s="13"/>
      <c r="K83" s="18"/>
      <c r="L83" s="18"/>
    </row>
    <row r="84" spans="1:12" s="11" customFormat="1" ht="15.75" x14ac:dyDescent="0.25">
      <c r="A84" s="13"/>
      <c r="B84" s="13"/>
      <c r="C84" s="13"/>
      <c r="D84" s="13"/>
      <c r="E84" s="13"/>
      <c r="F84" s="13"/>
      <c r="G84" s="13"/>
      <c r="H84" s="13"/>
      <c r="I84" s="13"/>
      <c r="J84" s="13"/>
      <c r="K84" s="18"/>
      <c r="L84" s="18"/>
    </row>
    <row r="85" spans="1:12" s="11" customFormat="1" ht="15.75" x14ac:dyDescent="0.25">
      <c r="A85" s="13"/>
      <c r="B85" s="13"/>
      <c r="C85" s="13"/>
      <c r="D85" s="13"/>
      <c r="E85" s="13"/>
      <c r="F85" s="13"/>
      <c r="G85" s="13"/>
      <c r="H85" s="13"/>
      <c r="I85" s="13"/>
      <c r="J85" s="13"/>
      <c r="K85" s="18"/>
      <c r="L85" s="18"/>
    </row>
    <row r="86" spans="1:12" s="11" customFormat="1" ht="15.75" x14ac:dyDescent="0.25">
      <c r="A86" s="13"/>
      <c r="B86" s="13"/>
      <c r="C86" s="13"/>
      <c r="D86" s="13"/>
      <c r="E86" s="13"/>
      <c r="F86" s="13"/>
      <c r="G86" s="13"/>
      <c r="H86" s="13"/>
      <c r="I86" s="13"/>
      <c r="J86" s="13"/>
      <c r="K86" s="18"/>
      <c r="L86" s="18"/>
    </row>
    <row r="87" spans="1:12" s="11" customFormat="1" ht="15.75" x14ac:dyDescent="0.25">
      <c r="A87" s="13"/>
      <c r="B87" s="13"/>
      <c r="C87" s="13"/>
      <c r="D87" s="13"/>
      <c r="E87" s="13"/>
      <c r="F87" s="13"/>
      <c r="G87" s="13"/>
      <c r="H87" s="13"/>
      <c r="I87" s="13"/>
      <c r="J87" s="13"/>
      <c r="K87" s="18"/>
      <c r="L87" s="18"/>
    </row>
    <row r="88" spans="1:12" s="11" customFormat="1" ht="15.75" x14ac:dyDescent="0.25">
      <c r="A88" s="13"/>
      <c r="B88" s="13"/>
      <c r="C88" s="13"/>
      <c r="D88" s="13"/>
      <c r="E88" s="13"/>
      <c r="F88" s="13"/>
      <c r="G88" s="13"/>
      <c r="H88" s="13"/>
      <c r="I88" s="13"/>
      <c r="J88" s="13"/>
      <c r="K88" s="16"/>
      <c r="L88" s="16"/>
    </row>
    <row r="89" spans="1:12" s="11" customFormat="1" ht="15.75" x14ac:dyDescent="0.25">
      <c r="A89" s="13"/>
      <c r="B89" s="13"/>
      <c r="C89" s="13"/>
      <c r="D89" s="13"/>
      <c r="E89" s="13"/>
      <c r="F89" s="13"/>
      <c r="G89" s="13"/>
      <c r="H89" s="13"/>
      <c r="I89" s="13"/>
      <c r="J89" s="13"/>
      <c r="K89" s="17">
        <f>$K$27</f>
        <v>255000</v>
      </c>
      <c r="L89" s="16"/>
    </row>
    <row r="90" spans="1:12" s="11" customFormat="1" ht="15.75" x14ac:dyDescent="0.25">
      <c r="A90" s="13"/>
      <c r="B90" s="13"/>
      <c r="C90" s="13"/>
      <c r="D90" s="13"/>
      <c r="E90" s="13"/>
      <c r="F90" s="13"/>
      <c r="G90" s="13"/>
      <c r="H90" s="13"/>
      <c r="I90" s="13"/>
      <c r="J90" s="13"/>
      <c r="K90" s="17">
        <f>$K$47</f>
        <v>233750</v>
      </c>
      <c r="L90" s="15"/>
    </row>
    <row r="91" spans="1:12" s="11" customFormat="1" ht="15.75" x14ac:dyDescent="0.25">
      <c r="A91" s="13"/>
      <c r="B91" s="13"/>
      <c r="C91" s="13"/>
      <c r="D91" s="13"/>
      <c r="E91" s="13"/>
      <c r="F91" s="13"/>
      <c r="G91" s="13"/>
      <c r="H91" s="13"/>
      <c r="I91" s="13"/>
      <c r="J91" s="13"/>
      <c r="K91" s="17">
        <f>K89-K90</f>
        <v>21250</v>
      </c>
      <c r="L91" s="15">
        <f>K91/K89*100%</f>
        <v>8.3333333333333329E-2</v>
      </c>
    </row>
    <row r="92" spans="1:12" s="11" customFormat="1" ht="15.75" x14ac:dyDescent="0.25">
      <c r="A92" s="13"/>
      <c r="B92" s="13"/>
      <c r="C92" s="13"/>
      <c r="D92" s="13"/>
      <c r="E92" s="13"/>
      <c r="F92" s="13"/>
      <c r="G92" s="13"/>
      <c r="H92" s="13"/>
      <c r="I92" s="13"/>
      <c r="J92" s="13"/>
      <c r="K92" s="16"/>
      <c r="L92" s="15">
        <f>K90/K89*100%</f>
        <v>0.91666666666666663</v>
      </c>
    </row>
    <row r="93" spans="1:12" s="11" customFormat="1" ht="15.75" x14ac:dyDescent="0.25">
      <c r="A93" s="13"/>
      <c r="B93" s="14" t="s">
        <v>0</v>
      </c>
      <c r="C93" s="13"/>
      <c r="D93" s="13"/>
      <c r="E93" s="13"/>
      <c r="F93" s="13"/>
      <c r="G93" s="13"/>
      <c r="H93" s="13"/>
      <c r="I93" s="13"/>
      <c r="J93" s="13"/>
      <c r="K93" s="12"/>
      <c r="L93" s="12"/>
    </row>
    <row r="94" spans="1:12" s="6" customFormat="1" ht="20.100000000000001" customHeight="1" x14ac:dyDescent="0.25">
      <c r="A94" s="10"/>
      <c r="B94" s="9"/>
      <c r="C94" s="8"/>
      <c r="D94" s="8"/>
      <c r="E94" s="8"/>
      <c r="F94" s="8"/>
      <c r="G94" s="7"/>
      <c r="H94" s="7"/>
      <c r="I94" s="7"/>
      <c r="J94" s="7"/>
      <c r="K94" s="7"/>
      <c r="L94" s="7"/>
    </row>
  </sheetData>
  <sheetProtection selectLockedCells="1" selectUnlockedCells="1"/>
  <mergeCells count="12">
    <mergeCell ref="B61:L61"/>
    <mergeCell ref="B1:K1"/>
    <mergeCell ref="B2:K2"/>
    <mergeCell ref="B3:K3"/>
    <mergeCell ref="B5:C6"/>
    <mergeCell ref="I5:K6"/>
    <mergeCell ref="B7:K7"/>
    <mergeCell ref="B8:K8"/>
    <mergeCell ref="B9:K9"/>
    <mergeCell ref="B27:C27"/>
    <mergeCell ref="B29:L29"/>
    <mergeCell ref="B47:C47"/>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6:P42"/>
  <sheetViews>
    <sheetView topLeftCell="A28" workbookViewId="0">
      <selection activeCell="L41" sqref="L41"/>
    </sheetView>
  </sheetViews>
  <sheetFormatPr defaultRowHeight="15" x14ac:dyDescent="0.25"/>
  <cols>
    <col min="7" max="7" width="10.5703125" bestFit="1" customWidth="1"/>
    <col min="10" max="10" width="10.5703125" bestFit="1" customWidth="1"/>
    <col min="11" max="11" width="13.28515625" customWidth="1"/>
    <col min="12" max="12" width="10.5703125" bestFit="1" customWidth="1"/>
    <col min="14" max="14" width="14.28515625" bestFit="1" customWidth="1"/>
    <col min="15" max="15" width="10.140625" bestFit="1" customWidth="1"/>
  </cols>
  <sheetData>
    <row r="6" spans="9:11" x14ac:dyDescent="0.25">
      <c r="I6">
        <f>I8*J9</f>
        <v>1</v>
      </c>
    </row>
    <row r="8" spans="9:11" x14ac:dyDescent="0.25">
      <c r="I8" s="147">
        <v>0.1</v>
      </c>
      <c r="J8">
        <v>1</v>
      </c>
      <c r="K8" t="s">
        <v>104</v>
      </c>
    </row>
    <row r="9" spans="9:11" x14ac:dyDescent="0.25">
      <c r="I9" s="147">
        <v>1</v>
      </c>
      <c r="J9">
        <v>10</v>
      </c>
      <c r="K9" t="s">
        <v>104</v>
      </c>
    </row>
    <row r="10" spans="9:11" x14ac:dyDescent="0.25">
      <c r="I10" s="147">
        <v>0.7</v>
      </c>
      <c r="J10">
        <v>7</v>
      </c>
      <c r="K10" t="s">
        <v>104</v>
      </c>
    </row>
    <row r="17" spans="7:16" ht="15.75" x14ac:dyDescent="0.25">
      <c r="I17" s="147">
        <v>1</v>
      </c>
      <c r="J17" s="149">
        <v>4668000</v>
      </c>
      <c r="O17" s="149">
        <v>4271625</v>
      </c>
    </row>
    <row r="18" spans="7:16" x14ac:dyDescent="0.25">
      <c r="J18" s="155">
        <f>J17/100</f>
        <v>46680</v>
      </c>
      <c r="L18" s="152">
        <f>J18*100</f>
        <v>4668000</v>
      </c>
    </row>
    <row r="19" spans="7:16" x14ac:dyDescent="0.25">
      <c r="O19" s="154">
        <f>L18-O17</f>
        <v>396375</v>
      </c>
      <c r="P19">
        <f>O19/J18</f>
        <v>8.491323907455012</v>
      </c>
    </row>
    <row r="21" spans="7:16" x14ac:dyDescent="0.25">
      <c r="G21" s="152">
        <f>J17-O19</f>
        <v>4271625</v>
      </c>
    </row>
    <row r="23" spans="7:16" ht="15.75" thickBot="1" x14ac:dyDescent="0.3"/>
    <row r="24" spans="7:16" ht="15.75" customHeight="1" x14ac:dyDescent="0.25">
      <c r="J24" s="361">
        <v>5261000</v>
      </c>
      <c r="K24" s="361">
        <v>2645500</v>
      </c>
      <c r="M24" s="148">
        <f>J24-K24</f>
        <v>2615500</v>
      </c>
    </row>
    <row r="25" spans="7:16" ht="15.75" thickBot="1" x14ac:dyDescent="0.3">
      <c r="J25" s="362"/>
      <c r="K25" s="362"/>
    </row>
    <row r="26" spans="7:16" x14ac:dyDescent="0.25">
      <c r="N26" s="152"/>
    </row>
    <row r="27" spans="7:16" x14ac:dyDescent="0.25">
      <c r="J27" s="151">
        <f>J24/100</f>
        <v>52610</v>
      </c>
      <c r="M27" s="156">
        <f>M24/J27</f>
        <v>49.714883102071852</v>
      </c>
    </row>
    <row r="37" spans="10:13" ht="16.5" thickBot="1" x14ac:dyDescent="0.3">
      <c r="J37" s="124"/>
    </row>
    <row r="38" spans="10:13" ht="16.5" thickBot="1" x14ac:dyDescent="0.3">
      <c r="L38" s="124"/>
    </row>
    <row r="39" spans="10:13" ht="16.5" thickBot="1" x14ac:dyDescent="0.3">
      <c r="J39" s="124">
        <v>3434000</v>
      </c>
      <c r="K39" s="124">
        <v>3388250</v>
      </c>
      <c r="L39" s="124">
        <v>3388250</v>
      </c>
    </row>
    <row r="41" spans="10:13" x14ac:dyDescent="0.25">
      <c r="J41" s="150">
        <f>J39/100</f>
        <v>34340</v>
      </c>
      <c r="L41" s="148">
        <f>J39-L39</f>
        <v>45750</v>
      </c>
    </row>
    <row r="42" spans="10:13" x14ac:dyDescent="0.25">
      <c r="M42" s="156">
        <f>L41/J41</f>
        <v>1.3322655794991263</v>
      </c>
    </row>
  </sheetData>
  <mergeCells count="2">
    <mergeCell ref="J24:J25"/>
    <mergeCell ref="K24:K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4"/>
  <sheetViews>
    <sheetView topLeftCell="A16" zoomScaleNormal="100" zoomScaleSheetLayoutView="90" workbookViewId="0">
      <selection activeCell="C53" sqref="C53"/>
    </sheetView>
  </sheetViews>
  <sheetFormatPr defaultColWidth="9.140625" defaultRowHeight="20.100000000000001" customHeight="1" x14ac:dyDescent="0.25"/>
  <cols>
    <col min="1" max="1" width="6.85546875" style="5" customWidth="1"/>
    <col min="2" max="2" width="24" style="2" customWidth="1"/>
    <col min="3" max="3" width="20.28515625" style="2" customWidth="1"/>
    <col min="4" max="4" width="7.42578125" style="4" customWidth="1"/>
    <col min="5" max="5" width="8.140625" style="3" customWidth="1"/>
    <col min="6" max="6" width="9" style="2" customWidth="1"/>
    <col min="7" max="7" width="10.42578125" style="2" customWidth="1"/>
    <col min="8" max="8" width="7.42578125" style="2" customWidth="1"/>
    <col min="9" max="9" width="8" style="2" customWidth="1"/>
    <col min="10" max="10" width="10.140625" style="2" customWidth="1"/>
    <col min="11" max="11" width="15.42578125" style="2" customWidth="1"/>
    <col min="12" max="12" width="14.140625" style="2" customWidth="1"/>
    <col min="13" max="16384" width="9.140625" style="1"/>
  </cols>
  <sheetData>
    <row r="1" spans="1:12" ht="20.100000000000001" customHeight="1" x14ac:dyDescent="0.3">
      <c r="B1" s="323"/>
      <c r="C1" s="323"/>
      <c r="D1" s="323"/>
      <c r="E1" s="323"/>
      <c r="F1" s="323"/>
      <c r="G1" s="323"/>
      <c r="H1" s="323"/>
      <c r="I1" s="323"/>
      <c r="J1" s="323"/>
      <c r="K1" s="323"/>
    </row>
    <row r="2" spans="1:12" ht="20.100000000000001" customHeight="1" x14ac:dyDescent="0.25">
      <c r="B2" s="324" t="s">
        <v>42</v>
      </c>
      <c r="C2" s="324"/>
      <c r="D2" s="324"/>
      <c r="E2" s="324"/>
      <c r="F2" s="324"/>
      <c r="G2" s="324"/>
      <c r="H2" s="324"/>
      <c r="I2" s="324"/>
      <c r="J2" s="324"/>
      <c r="K2" s="324"/>
    </row>
    <row r="3" spans="1:12" ht="20.100000000000001" customHeight="1" x14ac:dyDescent="0.3">
      <c r="B3" s="325" t="s">
        <v>41</v>
      </c>
      <c r="C3" s="325"/>
      <c r="D3" s="325"/>
      <c r="E3" s="325"/>
      <c r="F3" s="325"/>
      <c r="G3" s="325"/>
      <c r="H3" s="325"/>
      <c r="I3" s="325"/>
      <c r="J3" s="325"/>
      <c r="K3" s="325"/>
    </row>
    <row r="4" spans="1:12" ht="13.5" customHeight="1" x14ac:dyDescent="0.25">
      <c r="B4" s="57"/>
    </row>
    <row r="5" spans="1:12" ht="15" customHeight="1" x14ac:dyDescent="0.25">
      <c r="B5" s="326" t="s">
        <v>40</v>
      </c>
      <c r="C5" s="326"/>
      <c r="I5" s="327" t="s">
        <v>39</v>
      </c>
      <c r="J5" s="327"/>
      <c r="K5" s="327"/>
      <c r="L5" s="56"/>
    </row>
    <row r="6" spans="1:12" ht="11.25" customHeight="1" x14ac:dyDescent="0.25">
      <c r="B6" s="326"/>
      <c r="C6" s="326"/>
      <c r="I6" s="327"/>
      <c r="J6" s="327"/>
      <c r="K6" s="327"/>
      <c r="L6" s="56"/>
    </row>
    <row r="7" spans="1:12" ht="16.5" customHeight="1" x14ac:dyDescent="0.25">
      <c r="B7" s="324" t="s">
        <v>38</v>
      </c>
      <c r="C7" s="324"/>
      <c r="D7" s="324"/>
      <c r="E7" s="324"/>
      <c r="F7" s="324"/>
      <c r="G7" s="324"/>
      <c r="H7" s="324"/>
      <c r="I7" s="324"/>
      <c r="J7" s="324"/>
      <c r="K7" s="324"/>
    </row>
    <row r="8" spans="1:12" s="6" customFormat="1" ht="58.5" customHeight="1" x14ac:dyDescent="0.25">
      <c r="A8" s="19"/>
      <c r="B8" s="328" t="s">
        <v>69</v>
      </c>
      <c r="C8" s="328"/>
      <c r="D8" s="328"/>
      <c r="E8" s="328"/>
      <c r="F8" s="328"/>
      <c r="G8" s="328"/>
      <c r="H8" s="328"/>
      <c r="I8" s="328"/>
      <c r="J8" s="328"/>
      <c r="K8" s="328"/>
      <c r="L8" s="55"/>
    </row>
    <row r="9" spans="1:12" s="6" customFormat="1" ht="20.100000000000001" customHeight="1" x14ac:dyDescent="0.25">
      <c r="A9" s="19" t="s">
        <v>37</v>
      </c>
      <c r="B9" s="322" t="s">
        <v>36</v>
      </c>
      <c r="C9" s="322"/>
      <c r="D9" s="322"/>
      <c r="E9" s="322"/>
      <c r="F9" s="322"/>
      <c r="G9" s="322"/>
      <c r="H9" s="322"/>
      <c r="I9" s="322"/>
      <c r="J9" s="322"/>
      <c r="K9" s="322"/>
      <c r="L9" s="55"/>
    </row>
    <row r="10" spans="1:12" s="6" customFormat="1" ht="12" customHeight="1" thickBot="1" x14ac:dyDescent="0.3">
      <c r="A10" s="19"/>
      <c r="B10" s="74"/>
      <c r="C10" s="74"/>
      <c r="D10" s="74"/>
      <c r="E10" s="74"/>
      <c r="F10" s="74"/>
      <c r="G10" s="74"/>
      <c r="H10" s="74"/>
      <c r="I10" s="74"/>
      <c r="J10" s="74"/>
      <c r="K10" s="74"/>
      <c r="L10" s="55"/>
    </row>
    <row r="11" spans="1:12" s="6" customFormat="1" ht="110.25" x14ac:dyDescent="0.25">
      <c r="A11" s="51" t="s">
        <v>32</v>
      </c>
      <c r="B11" s="50" t="s">
        <v>31</v>
      </c>
      <c r="C11" s="50" t="s">
        <v>30</v>
      </c>
      <c r="D11" s="47" t="s">
        <v>29</v>
      </c>
      <c r="E11" s="49" t="s">
        <v>28</v>
      </c>
      <c r="F11" s="48" t="s">
        <v>27</v>
      </c>
      <c r="G11" s="47" t="s">
        <v>26</v>
      </c>
      <c r="H11" s="47" t="s">
        <v>25</v>
      </c>
      <c r="I11" s="47" t="s">
        <v>24</v>
      </c>
      <c r="J11" s="54" t="s">
        <v>23</v>
      </c>
      <c r="K11" s="54" t="s">
        <v>22</v>
      </c>
      <c r="L11" s="46" t="s">
        <v>21</v>
      </c>
    </row>
    <row r="12" spans="1:12" s="6" customFormat="1" ht="18" customHeight="1" x14ac:dyDescent="0.25">
      <c r="A12" s="58">
        <v>1</v>
      </c>
      <c r="B12" s="59" t="s">
        <v>20</v>
      </c>
      <c r="C12" s="60"/>
      <c r="D12" s="61"/>
      <c r="E12" s="62"/>
      <c r="F12" s="63"/>
      <c r="G12" s="63"/>
      <c r="H12" s="63"/>
      <c r="I12" s="63"/>
      <c r="J12" s="64"/>
      <c r="K12" s="64"/>
      <c r="L12" s="65"/>
    </row>
    <row r="13" spans="1:12" s="6" customFormat="1" ht="31.5" x14ac:dyDescent="0.25">
      <c r="A13" s="44">
        <v>1.1000000000000001</v>
      </c>
      <c r="B13" s="70" t="s">
        <v>70</v>
      </c>
      <c r="C13" s="70" t="s">
        <v>19</v>
      </c>
      <c r="D13" s="71">
        <v>0.5</v>
      </c>
      <c r="E13" s="38">
        <v>48000</v>
      </c>
      <c r="F13" s="38">
        <v>0</v>
      </c>
      <c r="G13" s="38">
        <v>2000</v>
      </c>
      <c r="H13" s="33">
        <v>1</v>
      </c>
      <c r="I13" s="33">
        <v>1</v>
      </c>
      <c r="J13" s="32">
        <f>G13+F13+(D13*E13)</f>
        <v>26000</v>
      </c>
      <c r="K13" s="32">
        <f>J13*I13*H13</f>
        <v>26000</v>
      </c>
      <c r="L13" s="31"/>
    </row>
    <row r="14" spans="1:12" s="6" customFormat="1" ht="15.75" x14ac:dyDescent="0.25">
      <c r="A14" s="44">
        <v>1.2</v>
      </c>
      <c r="B14" s="70" t="s">
        <v>71</v>
      </c>
      <c r="C14" s="70" t="s">
        <v>72</v>
      </c>
      <c r="D14" s="71">
        <v>3</v>
      </c>
      <c r="E14" s="38">
        <v>48000</v>
      </c>
      <c r="F14" s="38">
        <v>0</v>
      </c>
      <c r="G14" s="38">
        <v>1000</v>
      </c>
      <c r="H14" s="33">
        <v>1</v>
      </c>
      <c r="I14" s="33">
        <v>1</v>
      </c>
      <c r="J14" s="32">
        <f t="shared" ref="J14:J20" si="0">G14+F14+(D14*E14)</f>
        <v>145000</v>
      </c>
      <c r="K14" s="32">
        <f t="shared" ref="K14:K20" si="1">J14*I14*H14</f>
        <v>145000</v>
      </c>
      <c r="L14" s="31"/>
    </row>
    <row r="15" spans="1:12" s="6" customFormat="1" ht="15.75" x14ac:dyDescent="0.25">
      <c r="A15" s="41">
        <v>2</v>
      </c>
      <c r="B15" s="59" t="s">
        <v>18</v>
      </c>
      <c r="C15" s="60" t="s">
        <v>7</v>
      </c>
      <c r="D15" s="72"/>
      <c r="E15" s="38">
        <v>48000</v>
      </c>
      <c r="F15" s="33"/>
      <c r="G15" s="33"/>
      <c r="H15" s="33">
        <v>1</v>
      </c>
      <c r="I15" s="33">
        <v>1</v>
      </c>
      <c r="J15" s="32">
        <f t="shared" si="0"/>
        <v>0</v>
      </c>
      <c r="K15" s="32">
        <f t="shared" si="1"/>
        <v>0</v>
      </c>
      <c r="L15" s="75"/>
    </row>
    <row r="16" spans="1:12" s="6" customFormat="1" ht="18" customHeight="1" x14ac:dyDescent="0.25">
      <c r="A16" s="42"/>
      <c r="B16" s="60"/>
      <c r="C16" s="60" t="s">
        <v>17</v>
      </c>
      <c r="D16" s="72">
        <v>1</v>
      </c>
      <c r="E16" s="38">
        <v>48000</v>
      </c>
      <c r="F16" s="33"/>
      <c r="G16" s="33">
        <v>3000</v>
      </c>
      <c r="H16" s="33">
        <v>1</v>
      </c>
      <c r="I16" s="33">
        <v>1</v>
      </c>
      <c r="J16" s="32">
        <f t="shared" si="0"/>
        <v>51000</v>
      </c>
      <c r="K16" s="32">
        <f t="shared" si="1"/>
        <v>51000</v>
      </c>
      <c r="L16" s="31"/>
    </row>
    <row r="17" spans="1:12" s="6" customFormat="1" ht="18" customHeight="1" x14ac:dyDescent="0.25">
      <c r="A17" s="42"/>
      <c r="B17" s="60"/>
      <c r="C17" s="60" t="s">
        <v>35</v>
      </c>
      <c r="D17" s="73">
        <v>1</v>
      </c>
      <c r="E17" s="38">
        <v>48000</v>
      </c>
      <c r="F17" s="33"/>
      <c r="G17" s="33">
        <v>3000</v>
      </c>
      <c r="H17" s="33">
        <v>1</v>
      </c>
      <c r="I17" s="33">
        <v>1</v>
      </c>
      <c r="J17" s="32">
        <f t="shared" si="0"/>
        <v>51000</v>
      </c>
      <c r="K17" s="32">
        <f t="shared" si="1"/>
        <v>51000</v>
      </c>
      <c r="L17" s="31"/>
    </row>
    <row r="18" spans="1:12" s="6" customFormat="1" ht="31.5" x14ac:dyDescent="0.25">
      <c r="A18" s="41">
        <v>3</v>
      </c>
      <c r="B18" s="40" t="s">
        <v>15</v>
      </c>
      <c r="C18" s="36"/>
      <c r="D18" s="35"/>
      <c r="E18" s="34"/>
      <c r="F18" s="33"/>
      <c r="G18" s="33"/>
      <c r="H18" s="33">
        <v>1</v>
      </c>
      <c r="I18" s="33"/>
      <c r="J18" s="32">
        <f t="shared" si="0"/>
        <v>0</v>
      </c>
      <c r="K18" s="32">
        <f t="shared" si="1"/>
        <v>0</v>
      </c>
      <c r="L18" s="31"/>
    </row>
    <row r="19" spans="1:12" s="6" customFormat="1" ht="18" customHeight="1" x14ac:dyDescent="0.25">
      <c r="A19" s="43" t="s">
        <v>14</v>
      </c>
      <c r="B19" s="36" t="s">
        <v>13</v>
      </c>
      <c r="C19" s="36"/>
      <c r="D19" s="35"/>
      <c r="E19" s="34"/>
      <c r="F19" s="33"/>
      <c r="G19" s="33"/>
      <c r="H19" s="33">
        <v>1</v>
      </c>
      <c r="I19" s="33"/>
      <c r="J19" s="32">
        <f t="shared" si="0"/>
        <v>0</v>
      </c>
      <c r="K19" s="32">
        <f t="shared" si="1"/>
        <v>0</v>
      </c>
      <c r="L19" s="31"/>
    </row>
    <row r="20" spans="1:12" s="6" customFormat="1" ht="18" customHeight="1" x14ac:dyDescent="0.25">
      <c r="A20" s="43" t="s">
        <v>12</v>
      </c>
      <c r="B20" s="36" t="s">
        <v>11</v>
      </c>
      <c r="C20" s="36"/>
      <c r="D20" s="35"/>
      <c r="E20" s="34"/>
      <c r="F20" s="33"/>
      <c r="G20" s="33"/>
      <c r="H20" s="33">
        <v>1</v>
      </c>
      <c r="I20" s="33"/>
      <c r="J20" s="32">
        <f t="shared" si="0"/>
        <v>0</v>
      </c>
      <c r="K20" s="32">
        <f t="shared" si="1"/>
        <v>0</v>
      </c>
      <c r="L20" s="31"/>
    </row>
    <row r="21" spans="1:12" s="6" customFormat="1" ht="64.5" customHeight="1" x14ac:dyDescent="0.25">
      <c r="A21" s="42">
        <v>4</v>
      </c>
      <c r="B21" s="36" t="s">
        <v>10</v>
      </c>
      <c r="C21" s="36"/>
      <c r="D21" s="35"/>
      <c r="E21" s="34"/>
      <c r="F21" s="33"/>
      <c r="G21" s="33"/>
      <c r="H21" s="33"/>
      <c r="I21" s="33"/>
      <c r="J21" s="32"/>
      <c r="K21" s="32"/>
      <c r="L21" s="31"/>
    </row>
    <row r="22" spans="1:12" s="6" customFormat="1" ht="18" customHeight="1" x14ac:dyDescent="0.25">
      <c r="A22" s="42">
        <v>5</v>
      </c>
      <c r="B22" s="36" t="s">
        <v>9</v>
      </c>
      <c r="C22" s="36"/>
      <c r="D22" s="35"/>
      <c r="E22" s="34"/>
      <c r="F22" s="33"/>
      <c r="G22" s="33"/>
      <c r="H22" s="33">
        <v>1</v>
      </c>
      <c r="I22" s="33"/>
      <c r="J22" s="32">
        <f>G22+F22+(D22*E22)</f>
        <v>0</v>
      </c>
      <c r="K22" s="32">
        <f>J22*I22*H22</f>
        <v>0</v>
      </c>
      <c r="L22" s="31"/>
    </row>
    <row r="23" spans="1:12" s="6" customFormat="1" ht="15.75" x14ac:dyDescent="0.25">
      <c r="A23" s="42">
        <v>6</v>
      </c>
      <c r="B23" s="40" t="s">
        <v>8</v>
      </c>
      <c r="C23" s="36" t="s">
        <v>7</v>
      </c>
      <c r="D23" s="66"/>
      <c r="E23" s="38">
        <v>48000</v>
      </c>
      <c r="F23" s="67"/>
      <c r="G23" s="67"/>
      <c r="H23" s="33">
        <v>1</v>
      </c>
      <c r="I23" s="33">
        <v>1</v>
      </c>
      <c r="J23" s="32">
        <f>G23+F23+(D23*E23)</f>
        <v>0</v>
      </c>
      <c r="K23" s="32">
        <f>J23*I23*H23</f>
        <v>0</v>
      </c>
      <c r="L23" s="31"/>
    </row>
    <row r="24" spans="1:12" s="6" customFormat="1" ht="18" customHeight="1" x14ac:dyDescent="0.25">
      <c r="A24" s="39"/>
      <c r="B24" s="36"/>
      <c r="C24" s="36" t="s">
        <v>6</v>
      </c>
      <c r="D24" s="68">
        <v>1</v>
      </c>
      <c r="E24" s="38">
        <v>48000</v>
      </c>
      <c r="F24" s="69"/>
      <c r="G24" s="33">
        <v>3000</v>
      </c>
      <c r="H24" s="33">
        <v>1</v>
      </c>
      <c r="I24" s="33">
        <v>1</v>
      </c>
      <c r="J24" s="32">
        <f>G24+F24+(D24*E24)</f>
        <v>51000</v>
      </c>
      <c r="K24" s="32">
        <f>J24*I24*H24</f>
        <v>51000</v>
      </c>
      <c r="L24" s="31"/>
    </row>
    <row r="25" spans="1:12" s="6" customFormat="1" ht="18" customHeight="1" x14ac:dyDescent="0.25">
      <c r="A25" s="39"/>
      <c r="B25" s="36"/>
      <c r="C25" s="36" t="s">
        <v>35</v>
      </c>
      <c r="D25" s="73">
        <v>1</v>
      </c>
      <c r="E25" s="38">
        <v>48000</v>
      </c>
      <c r="F25" s="33"/>
      <c r="G25" s="33">
        <v>3000</v>
      </c>
      <c r="H25" s="33">
        <v>1</v>
      </c>
      <c r="I25" s="33">
        <v>1</v>
      </c>
      <c r="J25" s="32">
        <f t="shared" ref="J25" si="2">G25+F25+(D25*E25)</f>
        <v>51000</v>
      </c>
      <c r="K25" s="32">
        <f t="shared" ref="K25" si="3">J25*I25*H25</f>
        <v>51000</v>
      </c>
      <c r="L25" s="31"/>
    </row>
    <row r="26" spans="1:12" s="6" customFormat="1" ht="18" customHeight="1" x14ac:dyDescent="0.25">
      <c r="A26" s="37"/>
      <c r="B26" s="36"/>
      <c r="C26" s="36" t="s">
        <v>4</v>
      </c>
      <c r="D26" s="35"/>
      <c r="E26" s="34"/>
      <c r="F26" s="33"/>
      <c r="G26" s="33"/>
      <c r="H26" s="33">
        <v>1</v>
      </c>
      <c r="I26" s="33"/>
      <c r="J26" s="32">
        <f>G26+F26+(D26*E26)</f>
        <v>0</v>
      </c>
      <c r="K26" s="32">
        <f>J26*I26*H26</f>
        <v>0</v>
      </c>
      <c r="L26" s="31"/>
    </row>
    <row r="27" spans="1:12" s="6" customFormat="1" ht="20.100000000000001" customHeight="1" thickBot="1" x14ac:dyDescent="0.3">
      <c r="A27" s="30"/>
      <c r="B27" s="329" t="s">
        <v>3</v>
      </c>
      <c r="C27" s="330"/>
      <c r="D27" s="29"/>
      <c r="E27" s="27"/>
      <c r="F27" s="27">
        <f>SUM(F12:F22)</f>
        <v>0</v>
      </c>
      <c r="G27" s="27">
        <f>SUM(G12:G22)</f>
        <v>9000</v>
      </c>
      <c r="H27" s="28"/>
      <c r="I27" s="27"/>
      <c r="J27" s="26">
        <f>SUM(J12:J26)</f>
        <v>375000</v>
      </c>
      <c r="K27" s="26">
        <f>SUM(K12:K26)</f>
        <v>375000</v>
      </c>
      <c r="L27" s="25"/>
    </row>
    <row r="28" spans="1:12" s="6" customFormat="1" ht="20.100000000000001" customHeight="1" x14ac:dyDescent="0.25">
      <c r="A28" s="24"/>
      <c r="B28" s="23"/>
      <c r="C28" s="23"/>
      <c r="D28" s="22"/>
      <c r="E28" s="20"/>
      <c r="F28" s="20"/>
      <c r="G28" s="20"/>
      <c r="H28" s="21"/>
      <c r="I28" s="20"/>
      <c r="J28" s="20"/>
      <c r="K28" s="20"/>
      <c r="L28" s="20"/>
    </row>
    <row r="29" spans="1:12" s="6" customFormat="1" ht="27.75" customHeight="1" x14ac:dyDescent="0.25">
      <c r="A29" s="19" t="s">
        <v>34</v>
      </c>
      <c r="B29" s="322" t="s">
        <v>33</v>
      </c>
      <c r="C29" s="322"/>
      <c r="D29" s="322"/>
      <c r="E29" s="322"/>
      <c r="F29" s="322"/>
      <c r="G29" s="322"/>
      <c r="H29" s="322"/>
      <c r="I29" s="322"/>
      <c r="J29" s="322"/>
      <c r="K29" s="322"/>
      <c r="L29" s="322"/>
    </row>
    <row r="30" spans="1:12" s="6" customFormat="1" ht="20.100000000000001" customHeight="1" thickBot="1" x14ac:dyDescent="0.3">
      <c r="A30" s="10"/>
      <c r="B30" s="7"/>
      <c r="C30" s="7"/>
      <c r="D30" s="53"/>
      <c r="E30" s="52"/>
      <c r="F30" s="7"/>
      <c r="G30" s="7"/>
      <c r="H30" s="7"/>
      <c r="I30" s="7"/>
      <c r="J30" s="7"/>
      <c r="K30" s="7"/>
      <c r="L30" s="7"/>
    </row>
    <row r="31" spans="1:12" s="6" customFormat="1" ht="110.25" x14ac:dyDescent="0.25">
      <c r="A31" s="51" t="s">
        <v>32</v>
      </c>
      <c r="B31" s="50" t="s">
        <v>31</v>
      </c>
      <c r="C31" s="50" t="s">
        <v>30</v>
      </c>
      <c r="D31" s="47" t="s">
        <v>29</v>
      </c>
      <c r="E31" s="49" t="s">
        <v>28</v>
      </c>
      <c r="F31" s="48" t="s">
        <v>27</v>
      </c>
      <c r="G31" s="47" t="s">
        <v>26</v>
      </c>
      <c r="H31" s="47" t="s">
        <v>25</v>
      </c>
      <c r="I31" s="47" t="s">
        <v>24</v>
      </c>
      <c r="J31" s="47" t="s">
        <v>23</v>
      </c>
      <c r="K31" s="47" t="s">
        <v>22</v>
      </c>
      <c r="L31" s="46" t="s">
        <v>21</v>
      </c>
    </row>
    <row r="32" spans="1:12" s="6" customFormat="1" ht="18" customHeight="1" x14ac:dyDescent="0.25">
      <c r="A32" s="58">
        <v>1</v>
      </c>
      <c r="B32" s="59" t="s">
        <v>20</v>
      </c>
      <c r="C32" s="60"/>
      <c r="D32" s="61"/>
      <c r="E32" s="62"/>
      <c r="F32" s="63"/>
      <c r="G32" s="63"/>
      <c r="H32" s="63"/>
      <c r="I32" s="63"/>
      <c r="J32" s="64"/>
      <c r="K32" s="64"/>
      <c r="L32" s="65"/>
    </row>
    <row r="33" spans="1:12" s="6" customFormat="1" ht="31.5" x14ac:dyDescent="0.3">
      <c r="A33" s="44">
        <v>1.1000000000000001</v>
      </c>
      <c r="B33" s="70" t="s">
        <v>70</v>
      </c>
      <c r="C33" s="70" t="s">
        <v>19</v>
      </c>
      <c r="D33" s="71">
        <v>0.5</v>
      </c>
      <c r="E33" s="85">
        <v>43750</v>
      </c>
      <c r="F33" s="38">
        <v>0</v>
      </c>
      <c r="G33" s="38">
        <v>2000</v>
      </c>
      <c r="H33" s="33">
        <v>1</v>
      </c>
      <c r="I33" s="33">
        <v>1</v>
      </c>
      <c r="J33" s="32">
        <f>G33+F33+(D33*E33)</f>
        <v>23875</v>
      </c>
      <c r="K33" s="32">
        <f>J33*I33*H33</f>
        <v>23875</v>
      </c>
      <c r="L33" s="31"/>
    </row>
    <row r="34" spans="1:12" s="6" customFormat="1" ht="16.5" x14ac:dyDescent="0.3">
      <c r="A34" s="44">
        <v>1.2</v>
      </c>
      <c r="B34" s="70" t="s">
        <v>71</v>
      </c>
      <c r="C34" s="70" t="s">
        <v>72</v>
      </c>
      <c r="D34" s="71">
        <v>3</v>
      </c>
      <c r="E34" s="85">
        <v>43750</v>
      </c>
      <c r="F34" s="38">
        <v>0</v>
      </c>
      <c r="G34" s="38">
        <v>1000</v>
      </c>
      <c r="H34" s="33">
        <v>1</v>
      </c>
      <c r="I34" s="33">
        <v>1</v>
      </c>
      <c r="J34" s="32">
        <f t="shared" ref="J34" si="4">G34+F34+(D34*E34)</f>
        <v>132250</v>
      </c>
      <c r="K34" s="32">
        <f t="shared" ref="K34" si="5">J34*I34*H34</f>
        <v>132250</v>
      </c>
      <c r="L34" s="31"/>
    </row>
    <row r="35" spans="1:12" s="6" customFormat="1" ht="16.5" x14ac:dyDescent="0.3">
      <c r="A35" s="41">
        <v>2</v>
      </c>
      <c r="B35" s="59" t="s">
        <v>18</v>
      </c>
      <c r="C35" s="60" t="s">
        <v>7</v>
      </c>
      <c r="D35" s="72"/>
      <c r="E35" s="85">
        <v>43750</v>
      </c>
      <c r="F35" s="33"/>
      <c r="G35" s="33"/>
      <c r="H35" s="33">
        <v>1</v>
      </c>
      <c r="I35" s="33">
        <v>1</v>
      </c>
      <c r="J35" s="32">
        <f t="shared" ref="J35:J40" si="6">G35+F35+(D35*E35)</f>
        <v>0</v>
      </c>
      <c r="K35" s="32">
        <f t="shared" ref="K35:K40" si="7">J35*I35*H35</f>
        <v>0</v>
      </c>
      <c r="L35" s="75"/>
    </row>
    <row r="36" spans="1:12" s="6" customFormat="1" ht="18" customHeight="1" x14ac:dyDescent="0.3">
      <c r="A36" s="42"/>
      <c r="B36" s="60"/>
      <c r="C36" s="60" t="s">
        <v>17</v>
      </c>
      <c r="D36" s="72">
        <v>1</v>
      </c>
      <c r="E36" s="85">
        <v>43750</v>
      </c>
      <c r="F36" s="33"/>
      <c r="G36" s="33">
        <v>3000</v>
      </c>
      <c r="H36" s="33">
        <v>1</v>
      </c>
      <c r="I36" s="33">
        <v>1</v>
      </c>
      <c r="J36" s="32">
        <f t="shared" si="6"/>
        <v>46750</v>
      </c>
      <c r="K36" s="32">
        <f t="shared" si="7"/>
        <v>46750</v>
      </c>
      <c r="L36" s="31"/>
    </row>
    <row r="37" spans="1:12" s="6" customFormat="1" ht="18" customHeight="1" x14ac:dyDescent="0.3">
      <c r="A37" s="42"/>
      <c r="B37" s="60"/>
      <c r="C37" s="60" t="s">
        <v>35</v>
      </c>
      <c r="D37" s="73">
        <v>1</v>
      </c>
      <c r="E37" s="85">
        <v>43750</v>
      </c>
      <c r="F37" s="33"/>
      <c r="G37" s="33">
        <v>3000</v>
      </c>
      <c r="H37" s="33">
        <v>1</v>
      </c>
      <c r="I37" s="33">
        <v>1</v>
      </c>
      <c r="J37" s="32">
        <f t="shared" si="6"/>
        <v>46750</v>
      </c>
      <c r="K37" s="32">
        <f t="shared" si="7"/>
        <v>46750</v>
      </c>
      <c r="L37" s="31"/>
    </row>
    <row r="38" spans="1:12" s="6" customFormat="1" ht="31.5" x14ac:dyDescent="0.25">
      <c r="A38" s="41">
        <v>3</v>
      </c>
      <c r="B38" s="40" t="s">
        <v>15</v>
      </c>
      <c r="C38" s="36"/>
      <c r="D38" s="35"/>
      <c r="E38" s="34"/>
      <c r="F38" s="33"/>
      <c r="G38" s="33"/>
      <c r="H38" s="33">
        <v>1</v>
      </c>
      <c r="I38" s="33"/>
      <c r="J38" s="32">
        <f t="shared" si="6"/>
        <v>0</v>
      </c>
      <c r="K38" s="32">
        <f t="shared" si="7"/>
        <v>0</v>
      </c>
      <c r="L38" s="31"/>
    </row>
    <row r="39" spans="1:12" s="6" customFormat="1" ht="18" customHeight="1" x14ac:dyDescent="0.25">
      <c r="A39" s="43" t="s">
        <v>14</v>
      </c>
      <c r="B39" s="36" t="s">
        <v>13</v>
      </c>
      <c r="C39" s="36"/>
      <c r="D39" s="35"/>
      <c r="E39" s="34"/>
      <c r="F39" s="33"/>
      <c r="G39" s="33"/>
      <c r="H39" s="33">
        <v>1</v>
      </c>
      <c r="I39" s="33"/>
      <c r="J39" s="32">
        <f t="shared" si="6"/>
        <v>0</v>
      </c>
      <c r="K39" s="32">
        <f t="shared" si="7"/>
        <v>0</v>
      </c>
      <c r="L39" s="31"/>
    </row>
    <row r="40" spans="1:12" s="6" customFormat="1" ht="18" customHeight="1" x14ac:dyDescent="0.25">
      <c r="A40" s="43" t="s">
        <v>12</v>
      </c>
      <c r="B40" s="36" t="s">
        <v>11</v>
      </c>
      <c r="C40" s="36"/>
      <c r="D40" s="35"/>
      <c r="E40" s="34"/>
      <c r="F40" s="33"/>
      <c r="G40" s="33"/>
      <c r="H40" s="33">
        <v>1</v>
      </c>
      <c r="I40" s="33"/>
      <c r="J40" s="32">
        <f t="shared" si="6"/>
        <v>0</v>
      </c>
      <c r="K40" s="32">
        <f t="shared" si="7"/>
        <v>0</v>
      </c>
      <c r="L40" s="31"/>
    </row>
    <row r="41" spans="1:12" s="6" customFormat="1" ht="64.5" customHeight="1" x14ac:dyDescent="0.25">
      <c r="A41" s="42">
        <v>4</v>
      </c>
      <c r="B41" s="36" t="s">
        <v>10</v>
      </c>
      <c r="C41" s="36"/>
      <c r="D41" s="35"/>
      <c r="E41" s="34"/>
      <c r="F41" s="33"/>
      <c r="G41" s="33"/>
      <c r="H41" s="33"/>
      <c r="I41" s="33"/>
      <c r="J41" s="32"/>
      <c r="K41" s="32"/>
      <c r="L41" s="31"/>
    </row>
    <row r="42" spans="1:12" s="6" customFormat="1" ht="18" customHeight="1" x14ac:dyDescent="0.25">
      <c r="A42" s="42">
        <v>5</v>
      </c>
      <c r="B42" s="36" t="s">
        <v>9</v>
      </c>
      <c r="C42" s="36"/>
      <c r="D42" s="35"/>
      <c r="E42" s="34"/>
      <c r="F42" s="33"/>
      <c r="G42" s="33"/>
      <c r="H42" s="33">
        <v>1</v>
      </c>
      <c r="I42" s="33"/>
      <c r="J42" s="32">
        <f>G42+F42+(D42*E42)</f>
        <v>0</v>
      </c>
      <c r="K42" s="32">
        <f>J42*I42*H42</f>
        <v>0</v>
      </c>
      <c r="L42" s="31"/>
    </row>
    <row r="43" spans="1:12" s="6" customFormat="1" ht="16.5" x14ac:dyDescent="0.3">
      <c r="A43" s="42">
        <v>6</v>
      </c>
      <c r="B43" s="40" t="s">
        <v>8</v>
      </c>
      <c r="C43" s="36" t="s">
        <v>7</v>
      </c>
      <c r="D43" s="66"/>
      <c r="E43" s="85">
        <v>43750</v>
      </c>
      <c r="F43" s="67"/>
      <c r="G43" s="67"/>
      <c r="H43" s="33">
        <v>1</v>
      </c>
      <c r="I43" s="33">
        <v>1</v>
      </c>
      <c r="J43" s="32">
        <f>G43+F43+(D43*E43)</f>
        <v>0</v>
      </c>
      <c r="K43" s="32">
        <f>J43*I43*H43</f>
        <v>0</v>
      </c>
      <c r="L43" s="31"/>
    </row>
    <row r="44" spans="1:12" s="6" customFormat="1" ht="18" customHeight="1" x14ac:dyDescent="0.3">
      <c r="A44" s="39"/>
      <c r="B44" s="36"/>
      <c r="C44" s="36" t="s">
        <v>6</v>
      </c>
      <c r="D44" s="68">
        <v>1</v>
      </c>
      <c r="E44" s="85">
        <v>43750</v>
      </c>
      <c r="F44" s="69"/>
      <c r="G44" s="69">
        <v>3000</v>
      </c>
      <c r="H44" s="33">
        <v>1</v>
      </c>
      <c r="I44" s="33">
        <v>1</v>
      </c>
      <c r="J44" s="32">
        <f>G44+F44+(D44*E44)</f>
        <v>46750</v>
      </c>
      <c r="K44" s="32">
        <f>J44*I44*H44</f>
        <v>46750</v>
      </c>
      <c r="L44" s="31"/>
    </row>
    <row r="45" spans="1:12" s="6" customFormat="1" ht="18" customHeight="1" x14ac:dyDescent="0.3">
      <c r="A45" s="39"/>
      <c r="B45" s="36"/>
      <c r="C45" s="36" t="s">
        <v>35</v>
      </c>
      <c r="D45" s="73">
        <v>1</v>
      </c>
      <c r="E45" s="85">
        <v>43750</v>
      </c>
      <c r="F45" s="33"/>
      <c r="G45" s="33">
        <v>3000</v>
      </c>
      <c r="H45" s="33">
        <v>1</v>
      </c>
      <c r="I45" s="33">
        <v>1</v>
      </c>
      <c r="J45" s="32">
        <f t="shared" ref="J45" si="8">G45+F45+(D45*E45)</f>
        <v>46750</v>
      </c>
      <c r="K45" s="32">
        <f t="shared" ref="K45" si="9">J45*I45*H45</f>
        <v>46750</v>
      </c>
      <c r="L45" s="31"/>
    </row>
    <row r="46" spans="1:12" s="6" customFormat="1" ht="18" customHeight="1" x14ac:dyDescent="0.25">
      <c r="A46" s="37"/>
      <c r="B46" s="36"/>
      <c r="C46" s="36" t="s">
        <v>4</v>
      </c>
      <c r="D46" s="35"/>
      <c r="E46" s="34"/>
      <c r="F46" s="33"/>
      <c r="G46" s="33"/>
      <c r="H46" s="33">
        <v>1</v>
      </c>
      <c r="I46" s="33"/>
      <c r="J46" s="32">
        <f>G46+F46+(D46*E46)</f>
        <v>0</v>
      </c>
      <c r="K46" s="32">
        <f>J46*I46*H46</f>
        <v>0</v>
      </c>
      <c r="L46" s="31"/>
    </row>
    <row r="47" spans="1:12" s="6" customFormat="1" ht="19.5" customHeight="1" thickBot="1" x14ac:dyDescent="0.3">
      <c r="A47" s="30"/>
      <c r="B47" s="329" t="s">
        <v>3</v>
      </c>
      <c r="C47" s="330"/>
      <c r="D47" s="29"/>
      <c r="E47" s="27"/>
      <c r="F47" s="27">
        <f>SUM(F32:F44)</f>
        <v>0</v>
      </c>
      <c r="G47" s="27">
        <f>SUM(G32:G44)</f>
        <v>12000</v>
      </c>
      <c r="H47" s="28"/>
      <c r="I47" s="27"/>
      <c r="J47" s="26">
        <f>SUM(J32:J46)</f>
        <v>343125</v>
      </c>
      <c r="K47" s="26">
        <f>SUM(K32:K46)</f>
        <v>343125</v>
      </c>
      <c r="L47" s="25"/>
    </row>
    <row r="48" spans="1:12" s="6" customFormat="1" ht="1.5" customHeight="1" x14ac:dyDescent="0.25">
      <c r="A48" s="24"/>
      <c r="B48" s="23"/>
      <c r="C48" s="23"/>
      <c r="D48" s="22"/>
      <c r="E48" s="20"/>
      <c r="F48" s="20"/>
      <c r="G48" s="20"/>
      <c r="H48" s="21"/>
      <c r="I48" s="20"/>
      <c r="J48" s="20"/>
      <c r="K48" s="20"/>
      <c r="L48" s="20"/>
    </row>
    <row r="49" spans="1:12" s="6" customFormat="1" ht="19.5" customHeight="1" x14ac:dyDescent="0.25">
      <c r="A49" s="24"/>
      <c r="B49" s="23"/>
      <c r="C49" s="23"/>
      <c r="D49" s="22"/>
      <c r="E49" s="20"/>
      <c r="F49" s="20"/>
      <c r="G49" s="20"/>
      <c r="H49" s="21"/>
      <c r="I49" s="20"/>
      <c r="J49" s="20"/>
      <c r="K49" s="20"/>
      <c r="L49" s="20"/>
    </row>
    <row r="50" spans="1:12" s="6" customFormat="1" ht="19.5" customHeight="1" x14ac:dyDescent="0.25">
      <c r="A50" s="24"/>
      <c r="B50" s="23"/>
      <c r="C50" s="23"/>
      <c r="D50" s="22"/>
      <c r="E50" s="20"/>
      <c r="F50" s="20"/>
      <c r="G50" s="20"/>
      <c r="H50" s="21"/>
      <c r="I50" s="20"/>
      <c r="J50" s="20"/>
      <c r="K50" s="20"/>
      <c r="L50" s="20"/>
    </row>
    <row r="51" spans="1:12" s="6" customFormat="1" ht="19.5" customHeight="1" x14ac:dyDescent="0.25">
      <c r="A51" s="24"/>
      <c r="B51" s="23"/>
      <c r="C51" s="23"/>
      <c r="D51" s="22"/>
      <c r="E51" s="20"/>
      <c r="F51" s="20"/>
      <c r="G51" s="20"/>
      <c r="H51" s="21"/>
      <c r="I51" s="20"/>
      <c r="J51" s="20"/>
      <c r="K51" s="20"/>
      <c r="L51" s="20"/>
    </row>
    <row r="52" spans="1:12" s="6" customFormat="1" ht="19.5" customHeight="1" x14ac:dyDescent="0.25">
      <c r="A52" s="24"/>
      <c r="B52" s="23"/>
      <c r="C52" s="23"/>
      <c r="D52" s="22"/>
      <c r="E52" s="20"/>
      <c r="F52" s="20"/>
      <c r="G52" s="20"/>
      <c r="H52" s="21"/>
      <c r="I52" s="20"/>
      <c r="J52" s="20"/>
      <c r="K52" s="20"/>
      <c r="L52" s="20"/>
    </row>
    <row r="53" spans="1:12" s="6" customFormat="1" ht="19.5" customHeight="1" x14ac:dyDescent="0.25">
      <c r="A53" s="24"/>
      <c r="B53" s="23"/>
      <c r="C53" s="23"/>
      <c r="D53" s="22"/>
      <c r="E53" s="20"/>
      <c r="F53" s="20"/>
      <c r="G53" s="20"/>
      <c r="H53" s="21"/>
      <c r="I53" s="20"/>
      <c r="J53" s="20"/>
      <c r="K53" s="20"/>
      <c r="L53" s="20"/>
    </row>
    <row r="54" spans="1:12" s="6" customFormat="1" ht="19.5" customHeight="1" x14ac:dyDescent="0.25">
      <c r="A54" s="24"/>
      <c r="B54" s="23"/>
      <c r="C54" s="23"/>
      <c r="D54" s="22"/>
      <c r="E54" s="20"/>
      <c r="F54" s="20"/>
      <c r="G54" s="20"/>
      <c r="H54" s="21"/>
      <c r="I54" s="20"/>
      <c r="J54" s="20"/>
      <c r="K54" s="20"/>
      <c r="L54" s="20"/>
    </row>
    <row r="55" spans="1:12" s="6" customFormat="1" ht="19.5" customHeight="1" x14ac:dyDescent="0.25">
      <c r="A55" s="24"/>
      <c r="B55" s="23"/>
      <c r="C55" s="23"/>
      <c r="D55" s="22"/>
      <c r="E55" s="20"/>
      <c r="F55" s="20"/>
      <c r="G55" s="20"/>
      <c r="H55" s="21"/>
      <c r="I55" s="20"/>
      <c r="J55" s="20"/>
      <c r="K55" s="20"/>
      <c r="L55" s="20"/>
    </row>
    <row r="56" spans="1:12" s="6" customFormat="1" ht="19.5" customHeight="1" x14ac:dyDescent="0.25">
      <c r="A56" s="24"/>
      <c r="B56" s="23"/>
      <c r="C56" s="23"/>
      <c r="D56" s="22"/>
      <c r="E56" s="20"/>
      <c r="F56" s="20"/>
      <c r="G56" s="20"/>
      <c r="H56" s="21"/>
      <c r="I56" s="20"/>
      <c r="J56" s="20"/>
      <c r="K56" s="20"/>
      <c r="L56" s="20"/>
    </row>
    <row r="57" spans="1:12" s="6" customFormat="1" ht="19.5" customHeight="1" x14ac:dyDescent="0.25">
      <c r="A57" s="24"/>
      <c r="B57" s="23"/>
      <c r="C57" s="23"/>
      <c r="D57" s="22"/>
      <c r="E57" s="20"/>
      <c r="F57" s="20"/>
      <c r="G57" s="20"/>
      <c r="H57" s="21"/>
      <c r="I57" s="20"/>
      <c r="J57" s="20"/>
      <c r="K57" s="20"/>
      <c r="L57" s="20"/>
    </row>
    <row r="58" spans="1:12" s="6" customFormat="1" ht="19.5" customHeight="1" x14ac:dyDescent="0.25">
      <c r="A58" s="24"/>
      <c r="B58" s="23"/>
      <c r="C58" s="23"/>
      <c r="D58" s="22"/>
      <c r="E58" s="20"/>
      <c r="F58" s="20"/>
      <c r="G58" s="20"/>
      <c r="H58" s="21"/>
      <c r="I58" s="20"/>
      <c r="J58" s="20"/>
      <c r="K58" s="20"/>
      <c r="L58" s="20"/>
    </row>
    <row r="59" spans="1:12" s="6" customFormat="1" ht="19.5" customHeight="1" x14ac:dyDescent="0.25">
      <c r="A59" s="24"/>
      <c r="B59" s="23"/>
      <c r="C59" s="23"/>
      <c r="D59" s="22"/>
      <c r="E59" s="20"/>
      <c r="F59" s="20"/>
      <c r="G59" s="20"/>
      <c r="H59" s="21"/>
      <c r="I59" s="20"/>
      <c r="J59" s="20"/>
      <c r="K59" s="20"/>
      <c r="L59" s="20"/>
    </row>
    <row r="60" spans="1:12" s="6" customFormat="1" ht="19.5" customHeight="1" x14ac:dyDescent="0.25">
      <c r="A60" s="24"/>
      <c r="B60" s="23"/>
      <c r="C60" s="23"/>
      <c r="D60" s="22"/>
      <c r="E60" s="20"/>
      <c r="F60" s="20"/>
      <c r="G60" s="20"/>
      <c r="H60" s="21"/>
      <c r="I60" s="20"/>
      <c r="J60" s="20"/>
      <c r="K60" s="20"/>
      <c r="L60" s="20"/>
    </row>
    <row r="61" spans="1:12" s="6" customFormat="1" ht="29.25" customHeight="1" x14ac:dyDescent="0.25">
      <c r="A61" s="19" t="s">
        <v>2</v>
      </c>
      <c r="B61" s="322" t="s">
        <v>1</v>
      </c>
      <c r="C61" s="322"/>
      <c r="D61" s="322"/>
      <c r="E61" s="322"/>
      <c r="F61" s="322"/>
      <c r="G61" s="322"/>
      <c r="H61" s="322"/>
      <c r="I61" s="322"/>
      <c r="J61" s="322"/>
      <c r="K61" s="322"/>
      <c r="L61" s="322"/>
    </row>
    <row r="62" spans="1:12" s="11" customFormat="1" ht="15.75" x14ac:dyDescent="0.25">
      <c r="A62" s="13"/>
      <c r="B62" s="13"/>
      <c r="C62" s="13"/>
      <c r="D62" s="13"/>
      <c r="E62" s="13"/>
      <c r="F62" s="13"/>
      <c r="G62" s="13"/>
      <c r="H62" s="13"/>
      <c r="I62" s="13"/>
      <c r="J62" s="13"/>
      <c r="K62" s="13"/>
      <c r="L62" s="13"/>
    </row>
    <row r="63" spans="1:12" s="11" customFormat="1" ht="15.75" x14ac:dyDescent="0.25">
      <c r="A63" s="13"/>
      <c r="B63" s="13"/>
      <c r="C63" s="13"/>
      <c r="D63" s="13"/>
      <c r="E63" s="13"/>
      <c r="F63" s="13"/>
      <c r="G63" s="13"/>
      <c r="H63" s="13"/>
      <c r="I63" s="13"/>
      <c r="J63" s="13"/>
      <c r="K63" s="13"/>
      <c r="L63" s="13"/>
    </row>
    <row r="64" spans="1:12" s="11" customFormat="1" ht="15.75" x14ac:dyDescent="0.25">
      <c r="A64" s="13"/>
      <c r="B64" s="13"/>
      <c r="C64" s="13"/>
      <c r="D64" s="13"/>
      <c r="E64" s="13"/>
      <c r="F64" s="13"/>
      <c r="G64" s="13"/>
      <c r="H64" s="13"/>
      <c r="I64" s="13"/>
      <c r="J64" s="13"/>
      <c r="K64" s="13"/>
      <c r="L64" s="13"/>
    </row>
    <row r="65" spans="1:12" s="11" customFormat="1" ht="15.75" x14ac:dyDescent="0.25">
      <c r="A65" s="13"/>
      <c r="B65" s="13"/>
      <c r="C65" s="13"/>
      <c r="D65" s="13"/>
      <c r="E65" s="13"/>
      <c r="F65" s="13"/>
      <c r="G65" s="13"/>
      <c r="H65" s="13"/>
      <c r="I65" s="13"/>
      <c r="J65" s="13"/>
      <c r="K65" s="13"/>
      <c r="L65" s="13"/>
    </row>
    <row r="66" spans="1:12" s="11" customFormat="1" ht="15.75" x14ac:dyDescent="0.25">
      <c r="A66" s="13"/>
      <c r="B66" s="13"/>
      <c r="C66" s="13"/>
      <c r="D66" s="13"/>
      <c r="E66" s="13"/>
      <c r="F66" s="13"/>
      <c r="G66" s="13"/>
      <c r="H66" s="13"/>
      <c r="I66" s="13"/>
      <c r="J66" s="13"/>
      <c r="K66" s="13"/>
      <c r="L66" s="13"/>
    </row>
    <row r="67" spans="1:12" s="11" customFormat="1" ht="15.75" x14ac:dyDescent="0.25">
      <c r="A67" s="13"/>
      <c r="B67" s="13"/>
      <c r="C67" s="13"/>
      <c r="D67" s="13"/>
      <c r="E67" s="13"/>
      <c r="F67" s="13"/>
      <c r="G67" s="13"/>
      <c r="H67" s="13"/>
      <c r="I67" s="13"/>
      <c r="J67" s="13"/>
      <c r="K67" s="13"/>
      <c r="L67" s="13"/>
    </row>
    <row r="68" spans="1:12" s="11" customFormat="1" ht="15.75" x14ac:dyDescent="0.25">
      <c r="A68" s="13"/>
      <c r="B68" s="13"/>
      <c r="C68" s="13"/>
      <c r="D68" s="13"/>
      <c r="E68" s="13"/>
      <c r="F68" s="13"/>
      <c r="G68" s="13"/>
      <c r="H68" s="13"/>
      <c r="I68" s="13"/>
      <c r="J68" s="13"/>
      <c r="K68" s="13"/>
      <c r="L68" s="13"/>
    </row>
    <row r="69" spans="1:12" s="11" customFormat="1" ht="15.75" x14ac:dyDescent="0.25">
      <c r="A69" s="13"/>
      <c r="B69" s="13"/>
      <c r="C69" s="13"/>
      <c r="D69" s="13"/>
      <c r="E69" s="13"/>
      <c r="F69" s="13"/>
      <c r="G69" s="13"/>
      <c r="H69" s="13"/>
      <c r="I69" s="13"/>
      <c r="J69" s="13"/>
      <c r="K69" s="13"/>
      <c r="L69" s="13"/>
    </row>
    <row r="70" spans="1:12" s="11" customFormat="1" ht="15.75" x14ac:dyDescent="0.25">
      <c r="A70" s="13"/>
      <c r="B70" s="13"/>
      <c r="C70" s="13"/>
      <c r="D70" s="13"/>
      <c r="E70" s="13"/>
      <c r="F70" s="13"/>
      <c r="G70" s="13"/>
      <c r="H70" s="13"/>
      <c r="I70" s="13"/>
      <c r="J70" s="13"/>
      <c r="K70" s="13"/>
      <c r="L70" s="13"/>
    </row>
    <row r="71" spans="1:12" s="11" customFormat="1" ht="15.75" x14ac:dyDescent="0.25">
      <c r="A71" s="13"/>
      <c r="B71" s="13"/>
      <c r="C71" s="13"/>
      <c r="D71" s="13"/>
      <c r="E71" s="13"/>
      <c r="F71" s="13"/>
      <c r="G71" s="13"/>
      <c r="H71" s="13"/>
      <c r="I71" s="13"/>
      <c r="J71" s="13"/>
      <c r="K71" s="13"/>
      <c r="L71" s="13"/>
    </row>
    <row r="72" spans="1:12" s="11" customFormat="1" ht="15.75" x14ac:dyDescent="0.25">
      <c r="A72" s="13"/>
      <c r="B72" s="13"/>
      <c r="C72" s="13"/>
      <c r="D72" s="13"/>
      <c r="E72" s="13"/>
      <c r="F72" s="13"/>
      <c r="G72" s="13"/>
      <c r="H72" s="13"/>
      <c r="I72" s="13"/>
      <c r="J72" s="13"/>
      <c r="K72" s="13"/>
      <c r="L72" s="13"/>
    </row>
    <row r="73" spans="1:12" s="11" customFormat="1" ht="15.75" x14ac:dyDescent="0.25">
      <c r="A73" s="13"/>
      <c r="B73" s="13"/>
      <c r="C73" s="13"/>
      <c r="D73" s="13"/>
      <c r="E73" s="13"/>
      <c r="F73" s="13"/>
      <c r="G73" s="13"/>
      <c r="H73" s="13"/>
      <c r="I73" s="13"/>
      <c r="J73" s="13"/>
      <c r="K73" s="13"/>
      <c r="L73" s="13"/>
    </row>
    <row r="74" spans="1:12" s="11" customFormat="1" ht="15.75" x14ac:dyDescent="0.25">
      <c r="A74" s="13"/>
      <c r="B74" s="13"/>
      <c r="C74" s="13"/>
      <c r="D74" s="13"/>
      <c r="E74" s="13"/>
      <c r="F74" s="13"/>
      <c r="G74" s="13"/>
      <c r="H74" s="13"/>
      <c r="I74" s="13"/>
      <c r="J74" s="13"/>
      <c r="K74" s="13"/>
      <c r="L74" s="13"/>
    </row>
    <row r="75" spans="1:12" s="11" customFormat="1" ht="15.75" x14ac:dyDescent="0.25">
      <c r="A75" s="13"/>
      <c r="B75" s="13"/>
      <c r="C75" s="13"/>
      <c r="D75" s="13"/>
      <c r="E75" s="13"/>
      <c r="F75" s="13"/>
      <c r="G75" s="13"/>
      <c r="H75" s="13"/>
      <c r="I75" s="13"/>
      <c r="J75" s="13"/>
      <c r="K75" s="13"/>
      <c r="L75" s="13"/>
    </row>
    <row r="76" spans="1:12" s="11" customFormat="1" ht="15.75" x14ac:dyDescent="0.25">
      <c r="A76" s="13"/>
      <c r="B76" s="13"/>
      <c r="C76" s="13"/>
      <c r="D76" s="13"/>
      <c r="E76" s="13"/>
      <c r="F76" s="13"/>
      <c r="G76" s="13"/>
      <c r="H76" s="13"/>
      <c r="I76" s="13"/>
      <c r="J76" s="13"/>
      <c r="K76" s="13"/>
      <c r="L76" s="13"/>
    </row>
    <row r="77" spans="1:12" s="11" customFormat="1" ht="15.75" x14ac:dyDescent="0.25">
      <c r="A77" s="13"/>
      <c r="B77" s="13"/>
      <c r="C77" s="13"/>
      <c r="D77" s="13"/>
      <c r="E77" s="13"/>
      <c r="F77" s="13"/>
      <c r="G77" s="13"/>
      <c r="H77" s="13"/>
      <c r="I77" s="13"/>
      <c r="J77" s="13"/>
      <c r="K77" s="13"/>
      <c r="L77" s="13"/>
    </row>
    <row r="78" spans="1:12" s="11" customFormat="1" ht="15.75" x14ac:dyDescent="0.25">
      <c r="A78" s="13"/>
      <c r="B78" s="13"/>
      <c r="C78" s="13"/>
      <c r="D78" s="13"/>
      <c r="E78" s="13"/>
      <c r="F78" s="13"/>
      <c r="G78" s="13"/>
      <c r="H78" s="13"/>
      <c r="I78" s="13"/>
      <c r="J78" s="13"/>
      <c r="K78" s="13"/>
      <c r="L78" s="13"/>
    </row>
    <row r="79" spans="1:12" s="11" customFormat="1" ht="15.75" x14ac:dyDescent="0.25">
      <c r="A79" s="13"/>
      <c r="B79" s="13"/>
      <c r="C79" s="13"/>
      <c r="D79" s="13"/>
      <c r="E79" s="13"/>
      <c r="F79" s="13"/>
      <c r="G79" s="13"/>
      <c r="H79" s="13"/>
      <c r="I79" s="13"/>
      <c r="J79" s="13"/>
      <c r="K79" s="18"/>
      <c r="L79" s="18"/>
    </row>
    <row r="80" spans="1:12" s="11" customFormat="1" ht="15.75" x14ac:dyDescent="0.25">
      <c r="A80" s="13"/>
      <c r="B80" s="13"/>
      <c r="C80" s="13"/>
      <c r="D80" s="13"/>
      <c r="E80" s="13"/>
      <c r="F80" s="13"/>
      <c r="G80" s="13"/>
      <c r="H80" s="13"/>
      <c r="I80" s="13"/>
      <c r="J80" s="13"/>
      <c r="K80" s="18"/>
      <c r="L80" s="18"/>
    </row>
    <row r="81" spans="1:12" s="11" customFormat="1" ht="15.75" x14ac:dyDescent="0.25">
      <c r="A81" s="13"/>
      <c r="B81" s="13"/>
      <c r="C81" s="13"/>
      <c r="D81" s="13"/>
      <c r="E81" s="13"/>
      <c r="F81" s="13"/>
      <c r="G81" s="13"/>
      <c r="H81" s="13"/>
      <c r="I81" s="13"/>
      <c r="J81" s="13"/>
      <c r="K81" s="18"/>
      <c r="L81" s="18"/>
    </row>
    <row r="82" spans="1:12" s="11" customFormat="1" ht="15.75" x14ac:dyDescent="0.25">
      <c r="A82" s="13"/>
      <c r="B82" s="13"/>
      <c r="C82" s="13"/>
      <c r="D82" s="13"/>
      <c r="E82" s="13"/>
      <c r="F82" s="13"/>
      <c r="G82" s="13"/>
      <c r="H82" s="13"/>
      <c r="I82" s="13"/>
      <c r="J82" s="13"/>
      <c r="K82" s="18"/>
      <c r="L82" s="18"/>
    </row>
    <row r="83" spans="1:12" s="11" customFormat="1" ht="15.75" x14ac:dyDescent="0.25">
      <c r="A83" s="13"/>
      <c r="B83" s="13"/>
      <c r="C83" s="13"/>
      <c r="D83" s="13"/>
      <c r="E83" s="13"/>
      <c r="F83" s="13"/>
      <c r="G83" s="13"/>
      <c r="H83" s="13"/>
      <c r="I83" s="13"/>
      <c r="J83" s="13"/>
      <c r="K83" s="18"/>
      <c r="L83" s="18"/>
    </row>
    <row r="84" spans="1:12" s="11" customFormat="1" ht="15.75" x14ac:dyDescent="0.25">
      <c r="A84" s="13"/>
      <c r="B84" s="13"/>
      <c r="C84" s="13"/>
      <c r="D84" s="13"/>
      <c r="E84" s="13"/>
      <c r="F84" s="13"/>
      <c r="G84" s="13"/>
      <c r="H84" s="13"/>
      <c r="I84" s="13"/>
      <c r="J84" s="13"/>
      <c r="K84" s="18"/>
      <c r="L84" s="18"/>
    </row>
    <row r="85" spans="1:12" s="11" customFormat="1" ht="15.75" x14ac:dyDescent="0.25">
      <c r="A85" s="13"/>
      <c r="B85" s="13"/>
      <c r="C85" s="13"/>
      <c r="D85" s="13"/>
      <c r="E85" s="13"/>
      <c r="F85" s="13"/>
      <c r="G85" s="13"/>
      <c r="H85" s="13"/>
      <c r="I85" s="13"/>
      <c r="J85" s="13"/>
      <c r="K85" s="18"/>
      <c r="L85" s="18"/>
    </row>
    <row r="86" spans="1:12" s="11" customFormat="1" ht="15.75" x14ac:dyDescent="0.25">
      <c r="A86" s="13"/>
      <c r="B86" s="13"/>
      <c r="C86" s="13"/>
      <c r="D86" s="13"/>
      <c r="E86" s="13"/>
      <c r="F86" s="13"/>
      <c r="G86" s="13"/>
      <c r="H86" s="13"/>
      <c r="I86" s="13"/>
      <c r="J86" s="13"/>
      <c r="K86" s="18"/>
      <c r="L86" s="18"/>
    </row>
    <row r="87" spans="1:12" s="11" customFormat="1" ht="15.75" x14ac:dyDescent="0.25">
      <c r="A87" s="13"/>
      <c r="B87" s="13"/>
      <c r="C87" s="13"/>
      <c r="D87" s="13"/>
      <c r="E87" s="13"/>
      <c r="F87" s="13"/>
      <c r="G87" s="13"/>
      <c r="H87" s="13"/>
      <c r="I87" s="13"/>
      <c r="J87" s="13"/>
      <c r="K87" s="18"/>
      <c r="L87" s="18"/>
    </row>
    <row r="88" spans="1:12" s="11" customFormat="1" ht="15.75" x14ac:dyDescent="0.25">
      <c r="A88" s="13"/>
      <c r="B88" s="13"/>
      <c r="C88" s="13"/>
      <c r="D88" s="13"/>
      <c r="E88" s="13"/>
      <c r="F88" s="13"/>
      <c r="G88" s="13"/>
      <c r="H88" s="13"/>
      <c r="I88" s="13"/>
      <c r="J88" s="13"/>
      <c r="K88" s="16"/>
      <c r="L88" s="16"/>
    </row>
    <row r="89" spans="1:12" s="11" customFormat="1" ht="15.75" x14ac:dyDescent="0.25">
      <c r="A89" s="13"/>
      <c r="B89" s="13"/>
      <c r="C89" s="13"/>
      <c r="D89" s="13"/>
      <c r="E89" s="13"/>
      <c r="F89" s="13"/>
      <c r="G89" s="13"/>
      <c r="H89" s="13"/>
      <c r="I89" s="13"/>
      <c r="J89" s="13"/>
      <c r="K89" s="17">
        <f>$K$27</f>
        <v>375000</v>
      </c>
      <c r="L89" s="16"/>
    </row>
    <row r="90" spans="1:12" s="11" customFormat="1" ht="15.75" x14ac:dyDescent="0.25">
      <c r="A90" s="13"/>
      <c r="B90" s="13"/>
      <c r="C90" s="13"/>
      <c r="D90" s="13"/>
      <c r="E90" s="13"/>
      <c r="F90" s="13"/>
      <c r="G90" s="13"/>
      <c r="H90" s="13"/>
      <c r="I90" s="13"/>
      <c r="J90" s="13"/>
      <c r="K90" s="17">
        <f>$K$47</f>
        <v>343125</v>
      </c>
      <c r="L90" s="15"/>
    </row>
    <row r="91" spans="1:12" s="11" customFormat="1" ht="15.75" x14ac:dyDescent="0.25">
      <c r="A91" s="13"/>
      <c r="B91" s="13"/>
      <c r="C91" s="13"/>
      <c r="D91" s="13"/>
      <c r="E91" s="13"/>
      <c r="F91" s="13"/>
      <c r="G91" s="13"/>
      <c r="H91" s="13"/>
      <c r="I91" s="13"/>
      <c r="J91" s="13"/>
      <c r="K91" s="17">
        <f>K89-K90</f>
        <v>31875</v>
      </c>
      <c r="L91" s="15">
        <f>K91/K89*100%</f>
        <v>8.5000000000000006E-2</v>
      </c>
    </row>
    <row r="92" spans="1:12" s="11" customFormat="1" ht="15.75" x14ac:dyDescent="0.25">
      <c r="A92" s="13"/>
      <c r="B92" s="13"/>
      <c r="C92" s="13"/>
      <c r="D92" s="13"/>
      <c r="E92" s="13"/>
      <c r="F92" s="13"/>
      <c r="G92" s="13"/>
      <c r="H92" s="13"/>
      <c r="I92" s="13"/>
      <c r="J92" s="13"/>
      <c r="K92" s="16"/>
      <c r="L92" s="15">
        <f>K90/K89*100%</f>
        <v>0.91500000000000004</v>
      </c>
    </row>
    <row r="93" spans="1:12" s="11" customFormat="1" ht="15.75" x14ac:dyDescent="0.25">
      <c r="A93" s="13"/>
      <c r="B93" s="14" t="s">
        <v>0</v>
      </c>
      <c r="C93" s="13"/>
      <c r="D93" s="13"/>
      <c r="E93" s="13"/>
      <c r="F93" s="13"/>
      <c r="G93" s="13"/>
      <c r="H93" s="13"/>
      <c r="I93" s="13"/>
      <c r="J93" s="13"/>
      <c r="K93" s="12"/>
      <c r="L93" s="12"/>
    </row>
    <row r="94" spans="1:12" s="6" customFormat="1" ht="20.100000000000001" customHeight="1" x14ac:dyDescent="0.25">
      <c r="A94" s="10"/>
      <c r="B94" s="9"/>
      <c r="C94" s="8"/>
      <c r="D94" s="8"/>
      <c r="E94" s="8"/>
      <c r="F94" s="8"/>
      <c r="G94" s="7"/>
      <c r="H94" s="7"/>
      <c r="I94" s="7"/>
      <c r="J94" s="7"/>
      <c r="K94" s="7"/>
      <c r="L94" s="7"/>
    </row>
  </sheetData>
  <sheetProtection selectLockedCells="1" selectUnlockedCells="1"/>
  <mergeCells count="12">
    <mergeCell ref="B61:L61"/>
    <mergeCell ref="B1:K1"/>
    <mergeCell ref="B2:K2"/>
    <mergeCell ref="B3:K3"/>
    <mergeCell ref="B5:C6"/>
    <mergeCell ref="I5:K6"/>
    <mergeCell ref="B7:K7"/>
    <mergeCell ref="B8:K8"/>
    <mergeCell ref="B9:K9"/>
    <mergeCell ref="B27:C27"/>
    <mergeCell ref="B29:L29"/>
    <mergeCell ref="B47:C47"/>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7"/>
  <sheetViews>
    <sheetView topLeftCell="A19" zoomScaleNormal="100" zoomScaleSheetLayoutView="90" workbookViewId="0">
      <selection activeCell="E46" sqref="E46"/>
    </sheetView>
  </sheetViews>
  <sheetFormatPr defaultColWidth="9.140625" defaultRowHeight="20.100000000000001" customHeight="1" x14ac:dyDescent="0.25"/>
  <cols>
    <col min="1" max="1" width="6.85546875" style="5" customWidth="1"/>
    <col min="2" max="2" width="24" style="2" customWidth="1"/>
    <col min="3" max="3" width="20.28515625" style="2" customWidth="1"/>
    <col min="4" max="4" width="7.42578125" style="4" customWidth="1"/>
    <col min="5" max="5" width="8.140625" style="3" customWidth="1"/>
    <col min="6" max="6" width="9" style="2" customWidth="1"/>
    <col min="7" max="7" width="10.42578125" style="2" customWidth="1"/>
    <col min="8" max="8" width="7.42578125" style="2" customWidth="1"/>
    <col min="9" max="9" width="8" style="2" customWidth="1"/>
    <col min="10" max="10" width="10.140625" style="2" customWidth="1"/>
    <col min="11" max="11" width="15.42578125" style="2" customWidth="1"/>
    <col min="12" max="12" width="14.140625" style="2" customWidth="1"/>
    <col min="13" max="16384" width="9.140625" style="1"/>
  </cols>
  <sheetData>
    <row r="1" spans="1:12" ht="20.100000000000001" customHeight="1" x14ac:dyDescent="0.3">
      <c r="B1" s="323"/>
      <c r="C1" s="323"/>
      <c r="D1" s="323"/>
      <c r="E1" s="323"/>
      <c r="F1" s="323"/>
      <c r="G1" s="323"/>
      <c r="H1" s="323"/>
      <c r="I1" s="323"/>
      <c r="J1" s="323"/>
      <c r="K1" s="323"/>
    </row>
    <row r="2" spans="1:12" ht="20.100000000000001" customHeight="1" x14ac:dyDescent="0.25">
      <c r="B2" s="324" t="s">
        <v>42</v>
      </c>
      <c r="C2" s="324"/>
      <c r="D2" s="324"/>
      <c r="E2" s="324"/>
      <c r="F2" s="324"/>
      <c r="G2" s="324"/>
      <c r="H2" s="324"/>
      <c r="I2" s="324"/>
      <c r="J2" s="324"/>
      <c r="K2" s="324"/>
    </row>
    <row r="3" spans="1:12" ht="20.100000000000001" customHeight="1" x14ac:dyDescent="0.3">
      <c r="B3" s="325" t="s">
        <v>41</v>
      </c>
      <c r="C3" s="325"/>
      <c r="D3" s="325"/>
      <c r="E3" s="325"/>
      <c r="F3" s="325"/>
      <c r="G3" s="325"/>
      <c r="H3" s="325"/>
      <c r="I3" s="325"/>
      <c r="J3" s="325"/>
      <c r="K3" s="325"/>
    </row>
    <row r="4" spans="1:12" ht="13.5" customHeight="1" x14ac:dyDescent="0.25">
      <c r="B4" s="57"/>
    </row>
    <row r="5" spans="1:12" ht="15" customHeight="1" x14ac:dyDescent="0.25">
      <c r="B5" s="326" t="s">
        <v>40</v>
      </c>
      <c r="C5" s="326"/>
      <c r="I5" s="327" t="s">
        <v>39</v>
      </c>
      <c r="J5" s="327"/>
      <c r="K5" s="327"/>
      <c r="L5" s="56"/>
    </row>
    <row r="6" spans="1:12" ht="11.25" customHeight="1" x14ac:dyDescent="0.25">
      <c r="B6" s="326"/>
      <c r="C6" s="326"/>
      <c r="I6" s="327"/>
      <c r="J6" s="327"/>
      <c r="K6" s="327"/>
      <c r="L6" s="56"/>
    </row>
    <row r="7" spans="1:12" ht="16.5" customHeight="1" x14ac:dyDescent="0.25">
      <c r="B7" s="324" t="s">
        <v>38</v>
      </c>
      <c r="C7" s="324"/>
      <c r="D7" s="324"/>
      <c r="E7" s="324"/>
      <c r="F7" s="324"/>
      <c r="G7" s="324"/>
      <c r="H7" s="324"/>
      <c r="I7" s="324"/>
      <c r="J7" s="324"/>
      <c r="K7" s="324"/>
    </row>
    <row r="8" spans="1:12" s="6" customFormat="1" ht="58.5" customHeight="1" x14ac:dyDescent="0.25">
      <c r="A8" s="19"/>
      <c r="B8" s="328" t="s">
        <v>64</v>
      </c>
      <c r="C8" s="328"/>
      <c r="D8" s="328"/>
      <c r="E8" s="328"/>
      <c r="F8" s="328"/>
      <c r="G8" s="328"/>
      <c r="H8" s="328"/>
      <c r="I8" s="328"/>
      <c r="J8" s="328"/>
      <c r="K8" s="328"/>
      <c r="L8" s="55"/>
    </row>
    <row r="9" spans="1:12" s="6" customFormat="1" ht="20.100000000000001" customHeight="1" x14ac:dyDescent="0.25">
      <c r="A9" s="19" t="s">
        <v>37</v>
      </c>
      <c r="B9" s="322" t="s">
        <v>36</v>
      </c>
      <c r="C9" s="322"/>
      <c r="D9" s="322"/>
      <c r="E9" s="322"/>
      <c r="F9" s="322"/>
      <c r="G9" s="322"/>
      <c r="H9" s="322"/>
      <c r="I9" s="322"/>
      <c r="J9" s="322"/>
      <c r="K9" s="322"/>
      <c r="L9" s="55"/>
    </row>
    <row r="10" spans="1:12" s="6" customFormat="1" ht="12" customHeight="1" thickBot="1" x14ac:dyDescent="0.3">
      <c r="A10" s="19"/>
      <c r="B10" s="74"/>
      <c r="C10" s="74"/>
      <c r="D10" s="74"/>
      <c r="E10" s="74"/>
      <c r="F10" s="74"/>
      <c r="G10" s="74"/>
      <c r="H10" s="74"/>
      <c r="I10" s="74"/>
      <c r="J10" s="74"/>
      <c r="K10" s="74"/>
      <c r="L10" s="55"/>
    </row>
    <row r="11" spans="1:12" s="6" customFormat="1" ht="110.25" x14ac:dyDescent="0.25">
      <c r="A11" s="51" t="s">
        <v>32</v>
      </c>
      <c r="B11" s="50" t="s">
        <v>31</v>
      </c>
      <c r="C11" s="50" t="s">
        <v>30</v>
      </c>
      <c r="D11" s="47" t="s">
        <v>29</v>
      </c>
      <c r="E11" s="49" t="s">
        <v>28</v>
      </c>
      <c r="F11" s="48" t="s">
        <v>27</v>
      </c>
      <c r="G11" s="47" t="s">
        <v>26</v>
      </c>
      <c r="H11" s="47" t="s">
        <v>25</v>
      </c>
      <c r="I11" s="47" t="s">
        <v>24</v>
      </c>
      <c r="J11" s="54" t="s">
        <v>23</v>
      </c>
      <c r="K11" s="54" t="s">
        <v>22</v>
      </c>
      <c r="L11" s="46" t="s">
        <v>21</v>
      </c>
    </row>
    <row r="12" spans="1:12" s="6" customFormat="1" ht="18" customHeight="1" x14ac:dyDescent="0.25">
      <c r="A12" s="58">
        <v>1</v>
      </c>
      <c r="B12" s="59" t="s">
        <v>20</v>
      </c>
      <c r="C12" s="60"/>
      <c r="D12" s="61"/>
      <c r="E12" s="62"/>
      <c r="F12" s="63"/>
      <c r="G12" s="63"/>
      <c r="H12" s="63"/>
      <c r="I12" s="63"/>
      <c r="J12" s="64"/>
      <c r="K12" s="64"/>
      <c r="L12" s="65"/>
    </row>
    <row r="13" spans="1:12" s="6" customFormat="1" ht="31.5" x14ac:dyDescent="0.25">
      <c r="A13" s="44">
        <v>1.1000000000000001</v>
      </c>
      <c r="B13" s="70" t="s">
        <v>65</v>
      </c>
      <c r="C13" s="70" t="s">
        <v>19</v>
      </c>
      <c r="D13" s="71">
        <v>0.5</v>
      </c>
      <c r="E13" s="38">
        <v>48000</v>
      </c>
      <c r="F13" s="38">
        <v>0</v>
      </c>
      <c r="G13" s="38">
        <v>2000</v>
      </c>
      <c r="H13" s="33">
        <v>1</v>
      </c>
      <c r="I13" s="33">
        <v>1</v>
      </c>
      <c r="J13" s="32">
        <f>G13+F13+(D13*E13)</f>
        <v>26000</v>
      </c>
      <c r="K13" s="32">
        <f>J13*I13*H13</f>
        <v>26000</v>
      </c>
      <c r="L13" s="31"/>
    </row>
    <row r="14" spans="1:12" s="6" customFormat="1" ht="47.25" x14ac:dyDescent="0.25">
      <c r="A14" s="44">
        <v>1.2</v>
      </c>
      <c r="B14" s="70" t="s">
        <v>66</v>
      </c>
      <c r="C14" s="70" t="s">
        <v>63</v>
      </c>
      <c r="D14" s="71">
        <v>0.1</v>
      </c>
      <c r="E14" s="38">
        <v>48000</v>
      </c>
      <c r="F14" s="38">
        <v>0</v>
      </c>
      <c r="G14" s="38">
        <v>1000</v>
      </c>
      <c r="H14" s="33">
        <v>1</v>
      </c>
      <c r="I14" s="33">
        <v>1</v>
      </c>
      <c r="J14" s="32">
        <f t="shared" ref="J14:J21" si="0">G14+F14+(D14*E14)</f>
        <v>5800</v>
      </c>
      <c r="K14" s="32">
        <f t="shared" ref="K14:K21" si="1">J14*I14*H14</f>
        <v>5800</v>
      </c>
      <c r="L14" s="31"/>
    </row>
    <row r="15" spans="1:12" s="6" customFormat="1" ht="47.25" x14ac:dyDescent="0.25">
      <c r="A15" s="44">
        <v>1.3</v>
      </c>
      <c r="B15" s="70" t="s">
        <v>67</v>
      </c>
      <c r="C15" s="70" t="s">
        <v>68</v>
      </c>
      <c r="D15" s="71">
        <v>0.1</v>
      </c>
      <c r="E15" s="38">
        <v>48000</v>
      </c>
      <c r="F15" s="38">
        <v>0</v>
      </c>
      <c r="G15" s="38"/>
      <c r="H15" s="33">
        <v>1</v>
      </c>
      <c r="I15" s="33">
        <v>1</v>
      </c>
      <c r="J15" s="32">
        <f t="shared" si="0"/>
        <v>4800</v>
      </c>
      <c r="K15" s="32">
        <f t="shared" si="1"/>
        <v>4800</v>
      </c>
      <c r="L15" s="31"/>
    </row>
    <row r="16" spans="1:12" s="6" customFormat="1" ht="15.75" x14ac:dyDescent="0.25">
      <c r="A16" s="41">
        <v>2</v>
      </c>
      <c r="B16" s="59" t="s">
        <v>18</v>
      </c>
      <c r="C16" s="60" t="s">
        <v>7</v>
      </c>
      <c r="D16" s="72"/>
      <c r="E16" s="38">
        <v>48000</v>
      </c>
      <c r="F16" s="33"/>
      <c r="G16" s="33"/>
      <c r="H16" s="33">
        <v>1</v>
      </c>
      <c r="I16" s="33">
        <v>1</v>
      </c>
      <c r="J16" s="32">
        <f t="shared" si="0"/>
        <v>0</v>
      </c>
      <c r="K16" s="32">
        <f t="shared" si="1"/>
        <v>0</v>
      </c>
      <c r="L16" s="75"/>
    </row>
    <row r="17" spans="1:12" s="6" customFormat="1" ht="18" customHeight="1" x14ac:dyDescent="0.25">
      <c r="A17" s="42"/>
      <c r="B17" s="60"/>
      <c r="C17" s="60" t="s">
        <v>17</v>
      </c>
      <c r="D17" s="72">
        <v>0</v>
      </c>
      <c r="E17" s="38">
        <v>48000</v>
      </c>
      <c r="F17" s="33"/>
      <c r="G17" s="33"/>
      <c r="H17" s="33">
        <v>1</v>
      </c>
      <c r="I17" s="33">
        <v>1</v>
      </c>
      <c r="J17" s="32">
        <f t="shared" si="0"/>
        <v>0</v>
      </c>
      <c r="K17" s="32">
        <f t="shared" si="1"/>
        <v>0</v>
      </c>
      <c r="L17" s="31"/>
    </row>
    <row r="18" spans="1:12" s="6" customFormat="1" ht="18" customHeight="1" x14ac:dyDescent="0.25">
      <c r="A18" s="42"/>
      <c r="B18" s="60"/>
      <c r="C18" s="60" t="s">
        <v>35</v>
      </c>
      <c r="D18" s="73">
        <v>1</v>
      </c>
      <c r="E18" s="38">
        <v>48000</v>
      </c>
      <c r="F18" s="33"/>
      <c r="G18" s="33">
        <v>3000</v>
      </c>
      <c r="H18" s="33">
        <v>1</v>
      </c>
      <c r="I18" s="33">
        <v>1</v>
      </c>
      <c r="J18" s="32">
        <f t="shared" si="0"/>
        <v>51000</v>
      </c>
      <c r="K18" s="32">
        <f t="shared" si="1"/>
        <v>51000</v>
      </c>
      <c r="L18" s="31"/>
    </row>
    <row r="19" spans="1:12" s="6" customFormat="1" ht="31.5" x14ac:dyDescent="0.25">
      <c r="A19" s="41">
        <v>3</v>
      </c>
      <c r="B19" s="40" t="s">
        <v>15</v>
      </c>
      <c r="C19" s="36"/>
      <c r="D19" s="35"/>
      <c r="E19" s="34"/>
      <c r="F19" s="33"/>
      <c r="G19" s="33"/>
      <c r="H19" s="33">
        <v>1</v>
      </c>
      <c r="I19" s="33"/>
      <c r="J19" s="32">
        <f t="shared" si="0"/>
        <v>0</v>
      </c>
      <c r="K19" s="32">
        <f t="shared" si="1"/>
        <v>0</v>
      </c>
      <c r="L19" s="31"/>
    </row>
    <row r="20" spans="1:12" s="6" customFormat="1" ht="18" customHeight="1" x14ac:dyDescent="0.25">
      <c r="A20" s="43" t="s">
        <v>14</v>
      </c>
      <c r="B20" s="36" t="s">
        <v>13</v>
      </c>
      <c r="C20" s="36"/>
      <c r="D20" s="35"/>
      <c r="E20" s="34"/>
      <c r="F20" s="33"/>
      <c r="G20" s="33"/>
      <c r="H20" s="33">
        <v>1</v>
      </c>
      <c r="I20" s="33"/>
      <c r="J20" s="32">
        <f t="shared" si="0"/>
        <v>0</v>
      </c>
      <c r="K20" s="32">
        <f t="shared" si="1"/>
        <v>0</v>
      </c>
      <c r="L20" s="31"/>
    </row>
    <row r="21" spans="1:12" s="6" customFormat="1" ht="18" customHeight="1" x14ac:dyDescent="0.25">
      <c r="A21" s="43" t="s">
        <v>12</v>
      </c>
      <c r="B21" s="36" t="s">
        <v>11</v>
      </c>
      <c r="C21" s="36"/>
      <c r="D21" s="35"/>
      <c r="E21" s="34"/>
      <c r="F21" s="33"/>
      <c r="G21" s="33"/>
      <c r="H21" s="33">
        <v>1</v>
      </c>
      <c r="I21" s="33"/>
      <c r="J21" s="32">
        <f t="shared" si="0"/>
        <v>0</v>
      </c>
      <c r="K21" s="32">
        <f t="shared" si="1"/>
        <v>0</v>
      </c>
      <c r="L21" s="31"/>
    </row>
    <row r="22" spans="1:12" s="6" customFormat="1" ht="64.5" customHeight="1" x14ac:dyDescent="0.25">
      <c r="A22" s="42">
        <v>4</v>
      </c>
      <c r="B22" s="36" t="s">
        <v>10</v>
      </c>
      <c r="C22" s="36"/>
      <c r="D22" s="35"/>
      <c r="E22" s="34"/>
      <c r="F22" s="33"/>
      <c r="G22" s="33"/>
      <c r="H22" s="33"/>
      <c r="I22" s="33"/>
      <c r="J22" s="32"/>
      <c r="K22" s="32"/>
      <c r="L22" s="31"/>
    </row>
    <row r="23" spans="1:12" s="6" customFormat="1" ht="18" customHeight="1" x14ac:dyDescent="0.25">
      <c r="A23" s="42">
        <v>5</v>
      </c>
      <c r="B23" s="36" t="s">
        <v>9</v>
      </c>
      <c r="C23" s="36"/>
      <c r="D23" s="35"/>
      <c r="E23" s="34"/>
      <c r="F23" s="33"/>
      <c r="G23" s="33"/>
      <c r="H23" s="33">
        <v>1</v>
      </c>
      <c r="I23" s="33"/>
      <c r="J23" s="32">
        <f>G23+F23+(D23*E23)</f>
        <v>0</v>
      </c>
      <c r="K23" s="32">
        <f>J23*I23*H23</f>
        <v>0</v>
      </c>
      <c r="L23" s="31"/>
    </row>
    <row r="24" spans="1:12" s="6" customFormat="1" ht="15.75" x14ac:dyDescent="0.25">
      <c r="A24" s="42">
        <v>6</v>
      </c>
      <c r="B24" s="40" t="s">
        <v>8</v>
      </c>
      <c r="C24" s="36" t="s">
        <v>7</v>
      </c>
      <c r="D24" s="66"/>
      <c r="E24" s="38">
        <v>48000</v>
      </c>
      <c r="F24" s="67"/>
      <c r="G24" s="67"/>
      <c r="H24" s="33">
        <v>1</v>
      </c>
      <c r="I24" s="33">
        <v>1</v>
      </c>
      <c r="J24" s="32">
        <f>G24+F24+(D24*E24)</f>
        <v>0</v>
      </c>
      <c r="K24" s="32">
        <f>J24*I24*H24</f>
        <v>0</v>
      </c>
      <c r="L24" s="31"/>
    </row>
    <row r="25" spans="1:12" s="6" customFormat="1" ht="18" customHeight="1" x14ac:dyDescent="0.25">
      <c r="A25" s="39"/>
      <c r="B25" s="36"/>
      <c r="C25" s="36" t="s">
        <v>6</v>
      </c>
      <c r="D25" s="68">
        <v>1</v>
      </c>
      <c r="E25" s="38">
        <v>48000</v>
      </c>
      <c r="F25" s="69"/>
      <c r="G25" s="69"/>
      <c r="H25" s="33">
        <v>1</v>
      </c>
      <c r="I25" s="33">
        <v>1</v>
      </c>
      <c r="J25" s="32">
        <f>G25+F25+(D25*E25)</f>
        <v>48000</v>
      </c>
      <c r="K25" s="32">
        <f>J25*I25*H25</f>
        <v>48000</v>
      </c>
      <c r="L25" s="31"/>
    </row>
    <row r="26" spans="1:12" s="6" customFormat="1" ht="18" customHeight="1" x14ac:dyDescent="0.25">
      <c r="A26" s="39"/>
      <c r="B26" s="36"/>
      <c r="C26" s="36" t="s">
        <v>35</v>
      </c>
      <c r="D26" s="73">
        <v>1</v>
      </c>
      <c r="E26" s="38">
        <v>48000</v>
      </c>
      <c r="F26" s="33"/>
      <c r="G26" s="33">
        <v>3000</v>
      </c>
      <c r="H26" s="33">
        <v>1</v>
      </c>
      <c r="I26" s="33">
        <v>1</v>
      </c>
      <c r="J26" s="32">
        <f t="shared" ref="J26" si="2">G26+F26+(D26*E26)</f>
        <v>51000</v>
      </c>
      <c r="K26" s="32">
        <f t="shared" ref="K26" si="3">J26*I26*H26</f>
        <v>51000</v>
      </c>
      <c r="L26" s="31"/>
    </row>
    <row r="27" spans="1:12" s="6" customFormat="1" ht="18" customHeight="1" x14ac:dyDescent="0.25">
      <c r="A27" s="37"/>
      <c r="B27" s="36"/>
      <c r="C27" s="36" t="s">
        <v>4</v>
      </c>
      <c r="D27" s="35"/>
      <c r="E27" s="34"/>
      <c r="F27" s="33"/>
      <c r="G27" s="33"/>
      <c r="H27" s="33">
        <v>1</v>
      </c>
      <c r="I27" s="33"/>
      <c r="J27" s="32">
        <f>G27+F27+(D27*E27)</f>
        <v>0</v>
      </c>
      <c r="K27" s="32">
        <f>J27*I27*H27</f>
        <v>0</v>
      </c>
      <c r="L27" s="31"/>
    </row>
    <row r="28" spans="1:12" s="6" customFormat="1" ht="18" customHeight="1" x14ac:dyDescent="0.25">
      <c r="A28" s="37"/>
      <c r="B28" s="36"/>
      <c r="C28" s="36" t="s">
        <v>4</v>
      </c>
      <c r="D28" s="35"/>
      <c r="E28" s="34"/>
      <c r="F28" s="33"/>
      <c r="G28" s="33"/>
      <c r="H28" s="33">
        <v>1</v>
      </c>
      <c r="I28" s="33"/>
      <c r="J28" s="32">
        <f>G28+F28+(D28*E28)</f>
        <v>0</v>
      </c>
      <c r="K28" s="32">
        <f>J28*I28*H28</f>
        <v>0</v>
      </c>
      <c r="L28" s="31"/>
    </row>
    <row r="29" spans="1:12" s="6" customFormat="1" ht="20.100000000000001" customHeight="1" thickBot="1" x14ac:dyDescent="0.3">
      <c r="A29" s="30"/>
      <c r="B29" s="329" t="s">
        <v>3</v>
      </c>
      <c r="C29" s="330"/>
      <c r="D29" s="29"/>
      <c r="E29" s="27"/>
      <c r="F29" s="27">
        <f>SUM(F12:F23)</f>
        <v>0</v>
      </c>
      <c r="G29" s="27">
        <f>SUM(G12:G23)</f>
        <v>6000</v>
      </c>
      <c r="H29" s="28"/>
      <c r="I29" s="27"/>
      <c r="J29" s="26">
        <f>SUM(J12:J28)</f>
        <v>186600</v>
      </c>
      <c r="K29" s="26">
        <f>SUM(K12:K28)</f>
        <v>186600</v>
      </c>
      <c r="L29" s="25"/>
    </row>
    <row r="30" spans="1:12" s="6" customFormat="1" ht="20.100000000000001" customHeight="1" x14ac:dyDescent="0.25">
      <c r="A30" s="24"/>
      <c r="B30" s="23"/>
      <c r="C30" s="23"/>
      <c r="D30" s="22"/>
      <c r="E30" s="20"/>
      <c r="F30" s="20"/>
      <c r="G30" s="20"/>
      <c r="H30" s="21"/>
      <c r="I30" s="20"/>
      <c r="J30" s="20"/>
      <c r="K30" s="20"/>
      <c r="L30" s="20"/>
    </row>
    <row r="31" spans="1:12" s="6" customFormat="1" ht="27.75" customHeight="1" x14ac:dyDescent="0.25">
      <c r="A31" s="19" t="s">
        <v>34</v>
      </c>
      <c r="B31" s="322" t="s">
        <v>33</v>
      </c>
      <c r="C31" s="322"/>
      <c r="D31" s="322"/>
      <c r="E31" s="322"/>
      <c r="F31" s="322"/>
      <c r="G31" s="322"/>
      <c r="H31" s="322"/>
      <c r="I31" s="322"/>
      <c r="J31" s="322"/>
      <c r="K31" s="322"/>
      <c r="L31" s="322"/>
    </row>
    <row r="32" spans="1:12" s="6" customFormat="1" ht="20.100000000000001" customHeight="1" thickBot="1" x14ac:dyDescent="0.3">
      <c r="A32" s="10"/>
      <c r="B32" s="7"/>
      <c r="C32" s="7"/>
      <c r="D32" s="53"/>
      <c r="E32" s="52"/>
      <c r="F32" s="7"/>
      <c r="G32" s="7"/>
      <c r="H32" s="7"/>
      <c r="I32" s="7"/>
      <c r="J32" s="7"/>
      <c r="K32" s="7"/>
      <c r="L32" s="7"/>
    </row>
    <row r="33" spans="1:12" s="6" customFormat="1" ht="110.25" x14ac:dyDescent="0.25">
      <c r="A33" s="51" t="s">
        <v>32</v>
      </c>
      <c r="B33" s="50" t="s">
        <v>31</v>
      </c>
      <c r="C33" s="50" t="s">
        <v>30</v>
      </c>
      <c r="D33" s="47" t="s">
        <v>29</v>
      </c>
      <c r="E33" s="49" t="s">
        <v>28</v>
      </c>
      <c r="F33" s="48" t="s">
        <v>27</v>
      </c>
      <c r="G33" s="47" t="s">
        <v>26</v>
      </c>
      <c r="H33" s="47" t="s">
        <v>25</v>
      </c>
      <c r="I33" s="47" t="s">
        <v>24</v>
      </c>
      <c r="J33" s="47" t="s">
        <v>23</v>
      </c>
      <c r="K33" s="47" t="s">
        <v>22</v>
      </c>
      <c r="L33" s="46" t="s">
        <v>21</v>
      </c>
    </row>
    <row r="34" spans="1:12" s="6" customFormat="1" ht="18" customHeight="1" x14ac:dyDescent="0.25">
      <c r="A34" s="58">
        <v>1</v>
      </c>
      <c r="B34" s="59" t="s">
        <v>20</v>
      </c>
      <c r="C34" s="60"/>
      <c r="D34" s="61"/>
      <c r="E34" s="62"/>
      <c r="F34" s="63"/>
      <c r="G34" s="63"/>
      <c r="H34" s="63"/>
      <c r="I34" s="63"/>
      <c r="J34" s="64"/>
      <c r="K34" s="64"/>
      <c r="L34" s="65"/>
    </row>
    <row r="35" spans="1:12" s="6" customFormat="1" ht="31.5" x14ac:dyDescent="0.3">
      <c r="A35" s="44">
        <v>1.1000000000000001</v>
      </c>
      <c r="B35" s="70" t="s">
        <v>65</v>
      </c>
      <c r="C35" s="70" t="s">
        <v>19</v>
      </c>
      <c r="D35" s="71">
        <v>0.5</v>
      </c>
      <c r="E35" s="85">
        <v>43750</v>
      </c>
      <c r="F35" s="38">
        <v>0</v>
      </c>
      <c r="G35" s="38">
        <v>2000</v>
      </c>
      <c r="H35" s="33">
        <v>1</v>
      </c>
      <c r="I35" s="33">
        <v>1</v>
      </c>
      <c r="J35" s="32">
        <f>G35+F35+(D35*E35)</f>
        <v>23875</v>
      </c>
      <c r="K35" s="32">
        <f>J35*I35*H35</f>
        <v>23875</v>
      </c>
      <c r="L35" s="31"/>
    </row>
    <row r="36" spans="1:12" s="6" customFormat="1" ht="47.25" x14ac:dyDescent="0.3">
      <c r="A36" s="44">
        <v>1.2</v>
      </c>
      <c r="B36" s="70" t="s">
        <v>66</v>
      </c>
      <c r="C36" s="70" t="s">
        <v>63</v>
      </c>
      <c r="D36" s="71">
        <v>0.1</v>
      </c>
      <c r="E36" s="85">
        <v>43750</v>
      </c>
      <c r="F36" s="38">
        <v>0</v>
      </c>
      <c r="G36" s="38">
        <v>1000</v>
      </c>
      <c r="H36" s="33">
        <v>1</v>
      </c>
      <c r="I36" s="33">
        <v>1</v>
      </c>
      <c r="J36" s="32">
        <f t="shared" ref="J36:J37" si="4">G36+F36+(D36*E36)</f>
        <v>5375</v>
      </c>
      <c r="K36" s="32">
        <f t="shared" ref="K36:K37" si="5">J36*I36*H36</f>
        <v>5375</v>
      </c>
      <c r="L36" s="31"/>
    </row>
    <row r="37" spans="1:12" s="6" customFormat="1" ht="47.25" x14ac:dyDescent="0.3">
      <c r="A37" s="44">
        <v>1.3</v>
      </c>
      <c r="B37" s="70" t="s">
        <v>67</v>
      </c>
      <c r="C37" s="70" t="s">
        <v>68</v>
      </c>
      <c r="D37" s="71">
        <v>0.1</v>
      </c>
      <c r="E37" s="85">
        <v>43750</v>
      </c>
      <c r="F37" s="38">
        <v>0</v>
      </c>
      <c r="G37" s="38"/>
      <c r="H37" s="33">
        <v>1</v>
      </c>
      <c r="I37" s="33">
        <v>1</v>
      </c>
      <c r="J37" s="32">
        <f t="shared" si="4"/>
        <v>4375</v>
      </c>
      <c r="K37" s="32">
        <f t="shared" si="5"/>
        <v>4375</v>
      </c>
      <c r="L37" s="31"/>
    </row>
    <row r="38" spans="1:12" s="6" customFormat="1" ht="16.5" x14ac:dyDescent="0.3">
      <c r="A38" s="41">
        <v>2</v>
      </c>
      <c r="B38" s="59" t="s">
        <v>18</v>
      </c>
      <c r="C38" s="60" t="s">
        <v>7</v>
      </c>
      <c r="D38" s="72"/>
      <c r="E38" s="85">
        <v>43750</v>
      </c>
      <c r="F38" s="33"/>
      <c r="G38" s="33"/>
      <c r="H38" s="33">
        <v>1</v>
      </c>
      <c r="I38" s="33">
        <v>1</v>
      </c>
      <c r="J38" s="32">
        <f t="shared" ref="J38:J43" si="6">G38+F38+(D38*E38)</f>
        <v>0</v>
      </c>
      <c r="K38" s="32">
        <f t="shared" ref="K38:K43" si="7">J38*I38*H38</f>
        <v>0</v>
      </c>
      <c r="L38" s="75"/>
    </row>
    <row r="39" spans="1:12" s="6" customFormat="1" ht="18" customHeight="1" x14ac:dyDescent="0.3">
      <c r="A39" s="42"/>
      <c r="B39" s="60"/>
      <c r="C39" s="60" t="s">
        <v>17</v>
      </c>
      <c r="D39" s="72">
        <v>0</v>
      </c>
      <c r="E39" s="85">
        <v>43750</v>
      </c>
      <c r="F39" s="33"/>
      <c r="G39" s="33"/>
      <c r="H39" s="33">
        <v>1</v>
      </c>
      <c r="I39" s="33">
        <v>1</v>
      </c>
      <c r="J39" s="32">
        <f t="shared" si="6"/>
        <v>0</v>
      </c>
      <c r="K39" s="32">
        <f t="shared" si="7"/>
        <v>0</v>
      </c>
      <c r="L39" s="31"/>
    </row>
    <row r="40" spans="1:12" s="6" customFormat="1" ht="18" customHeight="1" x14ac:dyDescent="0.3">
      <c r="A40" s="42"/>
      <c r="B40" s="60"/>
      <c r="C40" s="60" t="s">
        <v>35</v>
      </c>
      <c r="D40" s="73">
        <v>1</v>
      </c>
      <c r="E40" s="85">
        <v>43750</v>
      </c>
      <c r="F40" s="33"/>
      <c r="G40" s="33">
        <v>3000</v>
      </c>
      <c r="H40" s="33">
        <v>1</v>
      </c>
      <c r="I40" s="33">
        <v>1</v>
      </c>
      <c r="J40" s="32">
        <f t="shared" si="6"/>
        <v>46750</v>
      </c>
      <c r="K40" s="32">
        <f t="shared" si="7"/>
        <v>46750</v>
      </c>
      <c r="L40" s="31"/>
    </row>
    <row r="41" spans="1:12" s="6" customFormat="1" ht="31.5" x14ac:dyDescent="0.25">
      <c r="A41" s="41">
        <v>3</v>
      </c>
      <c r="B41" s="40" t="s">
        <v>15</v>
      </c>
      <c r="C41" s="36"/>
      <c r="D41" s="35"/>
      <c r="E41" s="34"/>
      <c r="F41" s="33"/>
      <c r="G41" s="33"/>
      <c r="H41" s="33">
        <v>1</v>
      </c>
      <c r="I41" s="33"/>
      <c r="J41" s="32">
        <f t="shared" si="6"/>
        <v>0</v>
      </c>
      <c r="K41" s="32">
        <f t="shared" si="7"/>
        <v>0</v>
      </c>
      <c r="L41" s="31"/>
    </row>
    <row r="42" spans="1:12" s="6" customFormat="1" ht="18" customHeight="1" x14ac:dyDescent="0.25">
      <c r="A42" s="43" t="s">
        <v>14</v>
      </c>
      <c r="B42" s="36" t="s">
        <v>13</v>
      </c>
      <c r="C42" s="36"/>
      <c r="D42" s="35"/>
      <c r="E42" s="34"/>
      <c r="F42" s="33"/>
      <c r="G42" s="33"/>
      <c r="H42" s="33">
        <v>1</v>
      </c>
      <c r="I42" s="33"/>
      <c r="J42" s="32">
        <f t="shared" si="6"/>
        <v>0</v>
      </c>
      <c r="K42" s="32">
        <f t="shared" si="7"/>
        <v>0</v>
      </c>
      <c r="L42" s="31"/>
    </row>
    <row r="43" spans="1:12" s="6" customFormat="1" ht="18" customHeight="1" x14ac:dyDescent="0.25">
      <c r="A43" s="43" t="s">
        <v>12</v>
      </c>
      <c r="B43" s="36" t="s">
        <v>11</v>
      </c>
      <c r="C43" s="36"/>
      <c r="D43" s="35"/>
      <c r="E43" s="34"/>
      <c r="F43" s="33"/>
      <c r="G43" s="33"/>
      <c r="H43" s="33">
        <v>1</v>
      </c>
      <c r="I43" s="33"/>
      <c r="J43" s="32">
        <f t="shared" si="6"/>
        <v>0</v>
      </c>
      <c r="K43" s="32">
        <f t="shared" si="7"/>
        <v>0</v>
      </c>
      <c r="L43" s="31"/>
    </row>
    <row r="44" spans="1:12" s="6" customFormat="1" ht="64.5" customHeight="1" x14ac:dyDescent="0.25">
      <c r="A44" s="42">
        <v>4</v>
      </c>
      <c r="B44" s="36" t="s">
        <v>10</v>
      </c>
      <c r="C44" s="36"/>
      <c r="D44" s="35"/>
      <c r="E44" s="34"/>
      <c r="F44" s="33"/>
      <c r="G44" s="33"/>
      <c r="H44" s="33"/>
      <c r="I44" s="33"/>
      <c r="J44" s="32"/>
      <c r="K44" s="32"/>
      <c r="L44" s="31"/>
    </row>
    <row r="45" spans="1:12" s="6" customFormat="1" ht="18" customHeight="1" x14ac:dyDescent="0.25">
      <c r="A45" s="42">
        <v>5</v>
      </c>
      <c r="B45" s="36" t="s">
        <v>9</v>
      </c>
      <c r="C45" s="36"/>
      <c r="D45" s="35"/>
      <c r="E45" s="34"/>
      <c r="F45" s="33"/>
      <c r="G45" s="33"/>
      <c r="H45" s="33">
        <v>1</v>
      </c>
      <c r="I45" s="33"/>
      <c r="J45" s="32">
        <f>G45+F45+(D45*E45)</f>
        <v>0</v>
      </c>
      <c r="K45" s="32">
        <f>J45*I45*H45</f>
        <v>0</v>
      </c>
      <c r="L45" s="31"/>
    </row>
    <row r="46" spans="1:12" s="6" customFormat="1" ht="16.5" x14ac:dyDescent="0.3">
      <c r="A46" s="42">
        <v>6</v>
      </c>
      <c r="B46" s="40" t="s">
        <v>8</v>
      </c>
      <c r="C46" s="36" t="s">
        <v>7</v>
      </c>
      <c r="D46" s="66"/>
      <c r="E46" s="85">
        <v>43750</v>
      </c>
      <c r="F46" s="67"/>
      <c r="G46" s="67"/>
      <c r="H46" s="33">
        <v>1</v>
      </c>
      <c r="I46" s="33">
        <v>1</v>
      </c>
      <c r="J46" s="32">
        <f>G46+F46+(D46*E46)</f>
        <v>0</v>
      </c>
      <c r="K46" s="32">
        <f>J46*I46*H46</f>
        <v>0</v>
      </c>
      <c r="L46" s="31"/>
    </row>
    <row r="47" spans="1:12" s="6" customFormat="1" ht="18" customHeight="1" x14ac:dyDescent="0.3">
      <c r="A47" s="39"/>
      <c r="B47" s="36"/>
      <c r="C47" s="36" t="s">
        <v>6</v>
      </c>
      <c r="D47" s="68">
        <v>1</v>
      </c>
      <c r="E47" s="85">
        <v>43750</v>
      </c>
      <c r="F47" s="69"/>
      <c r="G47" s="69"/>
      <c r="H47" s="33">
        <v>1</v>
      </c>
      <c r="I47" s="33">
        <v>1</v>
      </c>
      <c r="J47" s="32">
        <f>G47+F47+(D47*E47)</f>
        <v>43750</v>
      </c>
      <c r="K47" s="32">
        <f>J47*I47*H47</f>
        <v>43750</v>
      </c>
      <c r="L47" s="31"/>
    </row>
    <row r="48" spans="1:12" s="6" customFormat="1" ht="18" customHeight="1" x14ac:dyDescent="0.3">
      <c r="A48" s="39"/>
      <c r="B48" s="36"/>
      <c r="C48" s="36" t="s">
        <v>35</v>
      </c>
      <c r="D48" s="73">
        <v>1</v>
      </c>
      <c r="E48" s="85">
        <v>43750</v>
      </c>
      <c r="F48" s="33"/>
      <c r="G48" s="33">
        <v>3000</v>
      </c>
      <c r="H48" s="33">
        <v>1</v>
      </c>
      <c r="I48" s="33">
        <v>1</v>
      </c>
      <c r="J48" s="32">
        <f t="shared" ref="J48" si="8">G48+F48+(D48*E48)</f>
        <v>46750</v>
      </c>
      <c r="K48" s="32">
        <f t="shared" ref="K48" si="9">J48*I48*H48</f>
        <v>46750</v>
      </c>
      <c r="L48" s="31"/>
    </row>
    <row r="49" spans="1:12" s="6" customFormat="1" ht="18" customHeight="1" x14ac:dyDescent="0.25">
      <c r="A49" s="37"/>
      <c r="B49" s="36"/>
      <c r="C49" s="36" t="s">
        <v>4</v>
      </c>
      <c r="D49" s="35"/>
      <c r="E49" s="34"/>
      <c r="F49" s="33"/>
      <c r="G49" s="33"/>
      <c r="H49" s="33">
        <v>1</v>
      </c>
      <c r="I49" s="33"/>
      <c r="J49" s="32">
        <f>G49+F49+(D49*E49)</f>
        <v>0</v>
      </c>
      <c r="K49" s="32">
        <f>J49*I49*H49</f>
        <v>0</v>
      </c>
      <c r="L49" s="31"/>
    </row>
    <row r="50" spans="1:12" s="6" customFormat="1" ht="19.5" customHeight="1" thickBot="1" x14ac:dyDescent="0.3">
      <c r="A50" s="30"/>
      <c r="B50" s="329" t="s">
        <v>3</v>
      </c>
      <c r="C50" s="330"/>
      <c r="D50" s="29"/>
      <c r="E50" s="27"/>
      <c r="F50" s="27">
        <f>SUM(F34:F47)</f>
        <v>0</v>
      </c>
      <c r="G50" s="27">
        <f>SUM(G34:G47)</f>
        <v>6000</v>
      </c>
      <c r="H50" s="28"/>
      <c r="I50" s="27"/>
      <c r="J50" s="26">
        <f>SUM(J34:J49)</f>
        <v>170875</v>
      </c>
      <c r="K50" s="26">
        <f>SUM(K34:K49)</f>
        <v>170875</v>
      </c>
      <c r="L50" s="25"/>
    </row>
    <row r="51" spans="1:12" s="6" customFormat="1" ht="1.5" customHeight="1" x14ac:dyDescent="0.25">
      <c r="A51" s="24"/>
      <c r="B51" s="23"/>
      <c r="C51" s="23"/>
      <c r="D51" s="22"/>
      <c r="E51" s="20"/>
      <c r="F51" s="20"/>
      <c r="G51" s="20"/>
      <c r="H51" s="21"/>
      <c r="I51" s="20"/>
      <c r="J51" s="20"/>
      <c r="K51" s="20"/>
      <c r="L51" s="20"/>
    </row>
    <row r="52" spans="1:12" s="6" customFormat="1" ht="19.5" customHeight="1" x14ac:dyDescent="0.25">
      <c r="A52" s="24"/>
      <c r="B52" s="23"/>
      <c r="C52" s="23"/>
      <c r="D52" s="22"/>
      <c r="E52" s="20"/>
      <c r="F52" s="20"/>
      <c r="G52" s="20"/>
      <c r="H52" s="21"/>
      <c r="I52" s="20"/>
      <c r="J52" s="20"/>
      <c r="K52" s="20"/>
      <c r="L52" s="20"/>
    </row>
    <row r="53" spans="1:12" s="6" customFormat="1" ht="19.5" customHeight="1" x14ac:dyDescent="0.25">
      <c r="A53" s="24"/>
      <c r="B53" s="23"/>
      <c r="C53" s="23"/>
      <c r="D53" s="22"/>
      <c r="E53" s="20"/>
      <c r="F53" s="20"/>
      <c r="G53" s="20"/>
      <c r="H53" s="21"/>
      <c r="I53" s="20"/>
      <c r="J53" s="20"/>
      <c r="K53" s="20"/>
      <c r="L53" s="20"/>
    </row>
    <row r="54" spans="1:12" s="6" customFormat="1" ht="19.5" customHeight="1" x14ac:dyDescent="0.25">
      <c r="A54" s="24"/>
      <c r="B54" s="23"/>
      <c r="C54" s="23"/>
      <c r="D54" s="22"/>
      <c r="E54" s="20"/>
      <c r="F54" s="20"/>
      <c r="G54" s="20"/>
      <c r="H54" s="21"/>
      <c r="I54" s="20"/>
      <c r="J54" s="20"/>
      <c r="K54" s="20"/>
      <c r="L54" s="20"/>
    </row>
    <row r="55" spans="1:12" s="6" customFormat="1" ht="19.5" customHeight="1" x14ac:dyDescent="0.25">
      <c r="A55" s="24"/>
      <c r="B55" s="23"/>
      <c r="C55" s="23"/>
      <c r="D55" s="22"/>
      <c r="E55" s="20"/>
      <c r="F55" s="20"/>
      <c r="G55" s="20"/>
      <c r="H55" s="21"/>
      <c r="I55" s="20"/>
      <c r="J55" s="20"/>
      <c r="K55" s="20"/>
      <c r="L55" s="20"/>
    </row>
    <row r="56" spans="1:12" s="6" customFormat="1" ht="19.5" customHeight="1" x14ac:dyDescent="0.25">
      <c r="A56" s="24"/>
      <c r="B56" s="23"/>
      <c r="C56" s="23"/>
      <c r="D56" s="22"/>
      <c r="E56" s="20"/>
      <c r="F56" s="20"/>
      <c r="G56" s="20"/>
      <c r="H56" s="21"/>
      <c r="I56" s="20"/>
      <c r="J56" s="20"/>
      <c r="K56" s="20"/>
      <c r="L56" s="20"/>
    </row>
    <row r="57" spans="1:12" s="6" customFormat="1" ht="19.5" customHeight="1" x14ac:dyDescent="0.25">
      <c r="A57" s="24"/>
      <c r="B57" s="23"/>
      <c r="C57" s="23"/>
      <c r="D57" s="22"/>
      <c r="E57" s="20"/>
      <c r="F57" s="20"/>
      <c r="G57" s="20"/>
      <c r="H57" s="21"/>
      <c r="I57" s="20"/>
      <c r="J57" s="20"/>
      <c r="K57" s="20"/>
      <c r="L57" s="20"/>
    </row>
    <row r="58" spans="1:12" s="6" customFormat="1" ht="19.5" customHeight="1" x14ac:dyDescent="0.25">
      <c r="A58" s="24"/>
      <c r="B58" s="23"/>
      <c r="C58" s="23"/>
      <c r="D58" s="22"/>
      <c r="E58" s="20"/>
      <c r="F58" s="20"/>
      <c r="G58" s="20"/>
      <c r="H58" s="21"/>
      <c r="I58" s="20"/>
      <c r="J58" s="20"/>
      <c r="K58" s="20"/>
      <c r="L58" s="20"/>
    </row>
    <row r="59" spans="1:12" s="6" customFormat="1" ht="19.5" customHeight="1" x14ac:dyDescent="0.25">
      <c r="A59" s="24"/>
      <c r="B59" s="23"/>
      <c r="C59" s="23"/>
      <c r="D59" s="22"/>
      <c r="E59" s="20"/>
      <c r="F59" s="20"/>
      <c r="G59" s="20"/>
      <c r="H59" s="21"/>
      <c r="I59" s="20"/>
      <c r="J59" s="20"/>
      <c r="K59" s="20"/>
      <c r="L59" s="20"/>
    </row>
    <row r="60" spans="1:12" s="6" customFormat="1" ht="19.5" customHeight="1" x14ac:dyDescent="0.25">
      <c r="A60" s="24"/>
      <c r="B60" s="23"/>
      <c r="C60" s="23"/>
      <c r="D60" s="22"/>
      <c r="E60" s="20"/>
      <c r="F60" s="20"/>
      <c r="G60" s="20"/>
      <c r="H60" s="21"/>
      <c r="I60" s="20"/>
      <c r="J60" s="20"/>
      <c r="K60" s="20"/>
      <c r="L60" s="20"/>
    </row>
    <row r="61" spans="1:12" s="6" customFormat="1" ht="19.5" customHeight="1" x14ac:dyDescent="0.25">
      <c r="A61" s="24"/>
      <c r="B61" s="23"/>
      <c r="C61" s="23"/>
      <c r="D61" s="22"/>
      <c r="E61" s="20"/>
      <c r="F61" s="20"/>
      <c r="G61" s="20"/>
      <c r="H61" s="21"/>
      <c r="I61" s="20"/>
      <c r="J61" s="20"/>
      <c r="K61" s="20"/>
      <c r="L61" s="20"/>
    </row>
    <row r="62" spans="1:12" s="6" customFormat="1" ht="19.5" customHeight="1" x14ac:dyDescent="0.25">
      <c r="A62" s="24"/>
      <c r="B62" s="23"/>
      <c r="C62" s="23"/>
      <c r="D62" s="22"/>
      <c r="E62" s="20"/>
      <c r="F62" s="20"/>
      <c r="G62" s="20"/>
      <c r="H62" s="21"/>
      <c r="I62" s="20"/>
      <c r="J62" s="20"/>
      <c r="K62" s="20"/>
      <c r="L62" s="20"/>
    </row>
    <row r="63" spans="1:12" s="6" customFormat="1" ht="19.5" customHeight="1" x14ac:dyDescent="0.25">
      <c r="A63" s="24"/>
      <c r="B63" s="23"/>
      <c r="C63" s="23"/>
      <c r="D63" s="22"/>
      <c r="E63" s="20"/>
      <c r="F63" s="20"/>
      <c r="G63" s="20"/>
      <c r="H63" s="21"/>
      <c r="I63" s="20"/>
      <c r="J63" s="20"/>
      <c r="K63" s="20"/>
      <c r="L63" s="20"/>
    </row>
    <row r="64" spans="1:12" s="6" customFormat="1" ht="29.25" customHeight="1" x14ac:dyDescent="0.25">
      <c r="A64" s="19" t="s">
        <v>2</v>
      </c>
      <c r="B64" s="322" t="s">
        <v>1</v>
      </c>
      <c r="C64" s="322"/>
      <c r="D64" s="322"/>
      <c r="E64" s="322"/>
      <c r="F64" s="322"/>
      <c r="G64" s="322"/>
      <c r="H64" s="322"/>
      <c r="I64" s="322"/>
      <c r="J64" s="322"/>
      <c r="K64" s="322"/>
      <c r="L64" s="322"/>
    </row>
    <row r="65" spans="1:12" s="11" customFormat="1" ht="15.75" x14ac:dyDescent="0.25">
      <c r="A65" s="13"/>
      <c r="B65" s="13"/>
      <c r="C65" s="13"/>
      <c r="D65" s="13"/>
      <c r="E65" s="13"/>
      <c r="F65" s="13"/>
      <c r="G65" s="13"/>
      <c r="H65" s="13"/>
      <c r="I65" s="13"/>
      <c r="J65" s="13"/>
      <c r="K65" s="13"/>
      <c r="L65" s="13"/>
    </row>
    <row r="66" spans="1:12" s="11" customFormat="1" ht="15.75" x14ac:dyDescent="0.25">
      <c r="A66" s="13"/>
      <c r="B66" s="13"/>
      <c r="C66" s="13"/>
      <c r="D66" s="13"/>
      <c r="E66" s="13"/>
      <c r="F66" s="13"/>
      <c r="G66" s="13"/>
      <c r="H66" s="13"/>
      <c r="I66" s="13"/>
      <c r="J66" s="13"/>
      <c r="K66" s="13"/>
      <c r="L66" s="13"/>
    </row>
    <row r="67" spans="1:12" s="11" customFormat="1" ht="15.75" x14ac:dyDescent="0.25">
      <c r="A67" s="13"/>
      <c r="B67" s="13"/>
      <c r="C67" s="13"/>
      <c r="D67" s="13"/>
      <c r="E67" s="13"/>
      <c r="F67" s="13"/>
      <c r="G67" s="13"/>
      <c r="H67" s="13"/>
      <c r="I67" s="13"/>
      <c r="J67" s="13"/>
      <c r="K67" s="13"/>
      <c r="L67" s="13"/>
    </row>
    <row r="68" spans="1:12" s="11" customFormat="1" ht="15.75" x14ac:dyDescent="0.25">
      <c r="A68" s="13"/>
      <c r="B68" s="13"/>
      <c r="C68" s="13"/>
      <c r="D68" s="13"/>
      <c r="E68" s="13"/>
      <c r="F68" s="13"/>
      <c r="G68" s="13"/>
      <c r="H68" s="13"/>
      <c r="I68" s="13"/>
      <c r="J68" s="13"/>
      <c r="K68" s="13"/>
      <c r="L68" s="13"/>
    </row>
    <row r="69" spans="1:12" s="11" customFormat="1" ht="15.75" x14ac:dyDescent="0.25">
      <c r="A69" s="13"/>
      <c r="B69" s="13"/>
      <c r="C69" s="13"/>
      <c r="D69" s="13"/>
      <c r="E69" s="13"/>
      <c r="F69" s="13"/>
      <c r="G69" s="13"/>
      <c r="H69" s="13"/>
      <c r="I69" s="13"/>
      <c r="J69" s="13"/>
      <c r="K69" s="13"/>
      <c r="L69" s="13"/>
    </row>
    <row r="70" spans="1:12" s="11" customFormat="1" ht="15.75" x14ac:dyDescent="0.25">
      <c r="A70" s="13"/>
      <c r="B70" s="13"/>
      <c r="C70" s="13"/>
      <c r="D70" s="13"/>
      <c r="E70" s="13"/>
      <c r="F70" s="13"/>
      <c r="G70" s="13"/>
      <c r="H70" s="13"/>
      <c r="I70" s="13"/>
      <c r="J70" s="13"/>
      <c r="K70" s="13"/>
      <c r="L70" s="13"/>
    </row>
    <row r="71" spans="1:12" s="11" customFormat="1" ht="15.75" x14ac:dyDescent="0.25">
      <c r="A71" s="13"/>
      <c r="B71" s="13"/>
      <c r="C71" s="13"/>
      <c r="D71" s="13"/>
      <c r="E71" s="13"/>
      <c r="F71" s="13"/>
      <c r="G71" s="13"/>
      <c r="H71" s="13"/>
      <c r="I71" s="13"/>
      <c r="J71" s="13"/>
      <c r="K71" s="13"/>
      <c r="L71" s="13"/>
    </row>
    <row r="72" spans="1:12" s="11" customFormat="1" ht="15.75" x14ac:dyDescent="0.25">
      <c r="A72" s="13"/>
      <c r="B72" s="13"/>
      <c r="C72" s="13"/>
      <c r="D72" s="13"/>
      <c r="E72" s="13"/>
      <c r="F72" s="13"/>
      <c r="G72" s="13"/>
      <c r="H72" s="13"/>
      <c r="I72" s="13"/>
      <c r="J72" s="13"/>
      <c r="K72" s="13"/>
      <c r="L72" s="13"/>
    </row>
    <row r="73" spans="1:12" s="11" customFormat="1" ht="15.75" x14ac:dyDescent="0.25">
      <c r="A73" s="13"/>
      <c r="B73" s="13"/>
      <c r="C73" s="13"/>
      <c r="D73" s="13"/>
      <c r="E73" s="13"/>
      <c r="F73" s="13"/>
      <c r="G73" s="13"/>
      <c r="H73" s="13"/>
      <c r="I73" s="13"/>
      <c r="J73" s="13"/>
      <c r="K73" s="13"/>
      <c r="L73" s="13"/>
    </row>
    <row r="74" spans="1:12" s="11" customFormat="1" ht="15.75" x14ac:dyDescent="0.25">
      <c r="A74" s="13"/>
      <c r="B74" s="13"/>
      <c r="C74" s="13"/>
      <c r="D74" s="13"/>
      <c r="E74" s="13"/>
      <c r="F74" s="13"/>
      <c r="G74" s="13"/>
      <c r="H74" s="13"/>
      <c r="I74" s="13"/>
      <c r="J74" s="13"/>
      <c r="K74" s="13"/>
      <c r="L74" s="13"/>
    </row>
    <row r="75" spans="1:12" s="11" customFormat="1" ht="15.75" x14ac:dyDescent="0.25">
      <c r="A75" s="13"/>
      <c r="B75" s="13"/>
      <c r="C75" s="13"/>
      <c r="D75" s="13"/>
      <c r="E75" s="13"/>
      <c r="F75" s="13"/>
      <c r="G75" s="13"/>
      <c r="H75" s="13"/>
      <c r="I75" s="13"/>
      <c r="J75" s="13"/>
      <c r="K75" s="13"/>
      <c r="L75" s="13"/>
    </row>
    <row r="76" spans="1:12" s="11" customFormat="1" ht="15.75" x14ac:dyDescent="0.25">
      <c r="A76" s="13"/>
      <c r="B76" s="13"/>
      <c r="C76" s="13"/>
      <c r="D76" s="13"/>
      <c r="E76" s="13"/>
      <c r="F76" s="13"/>
      <c r="G76" s="13"/>
      <c r="H76" s="13"/>
      <c r="I76" s="13"/>
      <c r="J76" s="13"/>
      <c r="K76" s="13"/>
      <c r="L76" s="13"/>
    </row>
    <row r="77" spans="1:12" s="11" customFormat="1" ht="15.75" x14ac:dyDescent="0.25">
      <c r="A77" s="13"/>
      <c r="B77" s="13"/>
      <c r="C77" s="13"/>
      <c r="D77" s="13"/>
      <c r="E77" s="13"/>
      <c r="F77" s="13"/>
      <c r="G77" s="13"/>
      <c r="H77" s="13"/>
      <c r="I77" s="13"/>
      <c r="J77" s="13"/>
      <c r="K77" s="13"/>
      <c r="L77" s="13"/>
    </row>
    <row r="78" spans="1:12" s="11" customFormat="1" ht="15.75" x14ac:dyDescent="0.25">
      <c r="A78" s="13"/>
      <c r="B78" s="13"/>
      <c r="C78" s="13"/>
      <c r="D78" s="13"/>
      <c r="E78" s="13"/>
      <c r="F78" s="13"/>
      <c r="G78" s="13"/>
      <c r="H78" s="13"/>
      <c r="I78" s="13"/>
      <c r="J78" s="13"/>
      <c r="K78" s="13"/>
      <c r="L78" s="13"/>
    </row>
    <row r="79" spans="1:12" s="11" customFormat="1" ht="15.75" x14ac:dyDescent="0.25">
      <c r="A79" s="13"/>
      <c r="B79" s="13"/>
      <c r="C79" s="13"/>
      <c r="D79" s="13"/>
      <c r="E79" s="13"/>
      <c r="F79" s="13"/>
      <c r="G79" s="13"/>
      <c r="H79" s="13"/>
      <c r="I79" s="13"/>
      <c r="J79" s="13"/>
      <c r="K79" s="13"/>
      <c r="L79" s="13"/>
    </row>
    <row r="80" spans="1:12" s="11" customFormat="1" ht="15.75" x14ac:dyDescent="0.25">
      <c r="A80" s="13"/>
      <c r="B80" s="13"/>
      <c r="C80" s="13"/>
      <c r="D80" s="13"/>
      <c r="E80" s="13"/>
      <c r="F80" s="13"/>
      <c r="G80" s="13"/>
      <c r="H80" s="13"/>
      <c r="I80" s="13"/>
      <c r="J80" s="13"/>
      <c r="K80" s="13"/>
      <c r="L80" s="13"/>
    </row>
    <row r="81" spans="1:12" s="11" customFormat="1" ht="15.75" x14ac:dyDescent="0.25">
      <c r="A81" s="13"/>
      <c r="B81" s="13"/>
      <c r="C81" s="13"/>
      <c r="D81" s="13"/>
      <c r="E81" s="13"/>
      <c r="F81" s="13"/>
      <c r="G81" s="13"/>
      <c r="H81" s="13"/>
      <c r="I81" s="13"/>
      <c r="J81" s="13"/>
      <c r="K81" s="13"/>
      <c r="L81" s="13"/>
    </row>
    <row r="82" spans="1:12" s="11" customFormat="1" ht="15.75" x14ac:dyDescent="0.25">
      <c r="A82" s="13"/>
      <c r="B82" s="13"/>
      <c r="C82" s="13"/>
      <c r="D82" s="13"/>
      <c r="E82" s="13"/>
      <c r="F82" s="13"/>
      <c r="G82" s="13"/>
      <c r="H82" s="13"/>
      <c r="I82" s="13"/>
      <c r="J82" s="13"/>
      <c r="K82" s="18"/>
      <c r="L82" s="18"/>
    </row>
    <row r="83" spans="1:12" s="11" customFormat="1" ht="15.75" x14ac:dyDescent="0.25">
      <c r="A83" s="13"/>
      <c r="B83" s="13"/>
      <c r="C83" s="13"/>
      <c r="D83" s="13"/>
      <c r="E83" s="13"/>
      <c r="F83" s="13"/>
      <c r="G83" s="13"/>
      <c r="H83" s="13"/>
      <c r="I83" s="13"/>
      <c r="J83" s="13"/>
      <c r="K83" s="18"/>
      <c r="L83" s="18"/>
    </row>
    <row r="84" spans="1:12" s="11" customFormat="1" ht="15.75" x14ac:dyDescent="0.25">
      <c r="A84" s="13"/>
      <c r="B84" s="13"/>
      <c r="C84" s="13"/>
      <c r="D84" s="13"/>
      <c r="E84" s="13"/>
      <c r="F84" s="13"/>
      <c r="G84" s="13"/>
      <c r="H84" s="13"/>
      <c r="I84" s="13"/>
      <c r="J84" s="13"/>
      <c r="K84" s="18"/>
      <c r="L84" s="18"/>
    </row>
    <row r="85" spans="1:12" s="11" customFormat="1" ht="15.75" x14ac:dyDescent="0.25">
      <c r="A85" s="13"/>
      <c r="B85" s="13"/>
      <c r="C85" s="13"/>
      <c r="D85" s="13"/>
      <c r="E85" s="13"/>
      <c r="F85" s="13"/>
      <c r="G85" s="13"/>
      <c r="H85" s="13"/>
      <c r="I85" s="13"/>
      <c r="J85" s="13"/>
      <c r="K85" s="18"/>
      <c r="L85" s="18"/>
    </row>
    <row r="86" spans="1:12" s="11" customFormat="1" ht="15.75" x14ac:dyDescent="0.25">
      <c r="A86" s="13"/>
      <c r="B86" s="13"/>
      <c r="C86" s="13"/>
      <c r="D86" s="13"/>
      <c r="E86" s="13"/>
      <c r="F86" s="13"/>
      <c r="G86" s="13"/>
      <c r="H86" s="13"/>
      <c r="I86" s="13"/>
      <c r="J86" s="13"/>
      <c r="K86" s="18"/>
      <c r="L86" s="18"/>
    </row>
    <row r="87" spans="1:12" s="11" customFormat="1" ht="15.75" x14ac:dyDescent="0.25">
      <c r="A87" s="13"/>
      <c r="B87" s="13"/>
      <c r="C87" s="13"/>
      <c r="D87" s="13"/>
      <c r="E87" s="13"/>
      <c r="F87" s="13"/>
      <c r="G87" s="13"/>
      <c r="H87" s="13"/>
      <c r="I87" s="13"/>
      <c r="J87" s="13"/>
      <c r="K87" s="18"/>
      <c r="L87" s="18"/>
    </row>
    <row r="88" spans="1:12" s="11" customFormat="1" ht="15.75" x14ac:dyDescent="0.25">
      <c r="A88" s="13"/>
      <c r="B88" s="13"/>
      <c r="C88" s="13"/>
      <c r="D88" s="13"/>
      <c r="E88" s="13"/>
      <c r="F88" s="13"/>
      <c r="G88" s="13"/>
      <c r="H88" s="13"/>
      <c r="I88" s="13"/>
      <c r="J88" s="13"/>
      <c r="K88" s="18"/>
      <c r="L88" s="18"/>
    </row>
    <row r="89" spans="1:12" s="11" customFormat="1" ht="15.75" x14ac:dyDescent="0.25">
      <c r="A89" s="13"/>
      <c r="B89" s="13"/>
      <c r="C89" s="13"/>
      <c r="D89" s="13"/>
      <c r="E89" s="13"/>
      <c r="F89" s="13"/>
      <c r="G89" s="13"/>
      <c r="H89" s="13"/>
      <c r="I89" s="13"/>
      <c r="J89" s="13"/>
      <c r="K89" s="18"/>
      <c r="L89" s="18"/>
    </row>
    <row r="90" spans="1:12" s="11" customFormat="1" ht="15.75" x14ac:dyDescent="0.25">
      <c r="A90" s="13"/>
      <c r="B90" s="13"/>
      <c r="C90" s="13"/>
      <c r="D90" s="13"/>
      <c r="E90" s="13"/>
      <c r="F90" s="13"/>
      <c r="G90" s="13"/>
      <c r="H90" s="13"/>
      <c r="I90" s="13"/>
      <c r="J90" s="13"/>
      <c r="K90" s="18"/>
      <c r="L90" s="18"/>
    </row>
    <row r="91" spans="1:12" s="11" customFormat="1" ht="15.75" x14ac:dyDescent="0.25">
      <c r="A91" s="13"/>
      <c r="B91" s="13"/>
      <c r="C91" s="13"/>
      <c r="D91" s="13"/>
      <c r="E91" s="13"/>
      <c r="F91" s="13"/>
      <c r="G91" s="13"/>
      <c r="H91" s="13"/>
      <c r="I91" s="13"/>
      <c r="J91" s="13"/>
      <c r="K91" s="16"/>
      <c r="L91" s="16"/>
    </row>
    <row r="92" spans="1:12" s="11" customFormat="1" ht="15.75" x14ac:dyDescent="0.25">
      <c r="A92" s="13"/>
      <c r="B92" s="13"/>
      <c r="C92" s="13"/>
      <c r="D92" s="13"/>
      <c r="E92" s="13"/>
      <c r="F92" s="13"/>
      <c r="G92" s="13"/>
      <c r="H92" s="13"/>
      <c r="I92" s="13"/>
      <c r="J92" s="13"/>
      <c r="K92" s="17">
        <f>$K$29</f>
        <v>186600</v>
      </c>
      <c r="L92" s="16"/>
    </row>
    <row r="93" spans="1:12" s="11" customFormat="1" ht="15.75" x14ac:dyDescent="0.25">
      <c r="A93" s="13"/>
      <c r="B93" s="13"/>
      <c r="C93" s="13"/>
      <c r="D93" s="13"/>
      <c r="E93" s="13"/>
      <c r="F93" s="13"/>
      <c r="G93" s="13"/>
      <c r="H93" s="13"/>
      <c r="I93" s="13"/>
      <c r="J93" s="13"/>
      <c r="K93" s="17">
        <f>$K$50</f>
        <v>170875</v>
      </c>
      <c r="L93" s="15"/>
    </row>
    <row r="94" spans="1:12" s="11" customFormat="1" ht="15.75" x14ac:dyDescent="0.25">
      <c r="A94" s="13"/>
      <c r="B94" s="13"/>
      <c r="C94" s="13"/>
      <c r="D94" s="13"/>
      <c r="E94" s="13"/>
      <c r="F94" s="13"/>
      <c r="G94" s="13"/>
      <c r="H94" s="13"/>
      <c r="I94" s="13"/>
      <c r="J94" s="13"/>
      <c r="K94" s="17">
        <f>K92-K93</f>
        <v>15725</v>
      </c>
      <c r="L94" s="15">
        <f>K94/K92*100%</f>
        <v>8.4271168274383704E-2</v>
      </c>
    </row>
    <row r="95" spans="1:12" s="11" customFormat="1" ht="15.75" x14ac:dyDescent="0.25">
      <c r="A95" s="13"/>
      <c r="B95" s="13"/>
      <c r="C95" s="13"/>
      <c r="D95" s="13"/>
      <c r="E95" s="13"/>
      <c r="F95" s="13"/>
      <c r="G95" s="13"/>
      <c r="H95" s="13"/>
      <c r="I95" s="13"/>
      <c r="J95" s="13"/>
      <c r="K95" s="16"/>
      <c r="L95" s="15">
        <f>K93/K92*100%</f>
        <v>0.91572883172561625</v>
      </c>
    </row>
    <row r="96" spans="1:12" s="11" customFormat="1" ht="15.75" x14ac:dyDescent="0.25">
      <c r="A96" s="13"/>
      <c r="B96" s="14" t="s">
        <v>0</v>
      </c>
      <c r="C96" s="13"/>
      <c r="D96" s="13"/>
      <c r="E96" s="13"/>
      <c r="F96" s="13"/>
      <c r="G96" s="13"/>
      <c r="H96" s="13"/>
      <c r="I96" s="13"/>
      <c r="J96" s="13"/>
      <c r="K96" s="12"/>
      <c r="L96" s="12"/>
    </row>
    <row r="97" spans="1:12" s="6" customFormat="1" ht="20.100000000000001" customHeight="1" x14ac:dyDescent="0.25">
      <c r="A97" s="10"/>
      <c r="B97" s="9"/>
      <c r="C97" s="8"/>
      <c r="D97" s="8"/>
      <c r="E97" s="8"/>
      <c r="F97" s="8"/>
      <c r="G97" s="7"/>
      <c r="H97" s="7"/>
      <c r="I97" s="7"/>
      <c r="J97" s="7"/>
      <c r="K97" s="7"/>
      <c r="L97" s="7"/>
    </row>
  </sheetData>
  <sheetProtection selectLockedCells="1" selectUnlockedCells="1"/>
  <mergeCells count="12">
    <mergeCell ref="B64:L64"/>
    <mergeCell ref="B1:K1"/>
    <mergeCell ref="B2:K2"/>
    <mergeCell ref="B3:K3"/>
    <mergeCell ref="B5:C6"/>
    <mergeCell ref="I5:K6"/>
    <mergeCell ref="B7:K7"/>
    <mergeCell ref="B8:K8"/>
    <mergeCell ref="B9:K9"/>
    <mergeCell ref="B29:C29"/>
    <mergeCell ref="B31:L31"/>
    <mergeCell ref="B50:C50"/>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9"/>
  <sheetViews>
    <sheetView topLeftCell="A7" zoomScaleNormal="100" zoomScaleSheetLayoutView="90" workbookViewId="0">
      <selection activeCell="E42" sqref="E42"/>
    </sheetView>
  </sheetViews>
  <sheetFormatPr defaultColWidth="9.140625" defaultRowHeight="20.100000000000001" customHeight="1" x14ac:dyDescent="0.25"/>
  <cols>
    <col min="1" max="1" width="6.85546875" style="5" customWidth="1"/>
    <col min="2" max="2" width="24" style="2" customWidth="1"/>
    <col min="3" max="3" width="20.28515625" style="2" customWidth="1"/>
    <col min="4" max="4" width="7.42578125" style="4" customWidth="1"/>
    <col min="5" max="5" width="8.140625" style="3" customWidth="1"/>
    <col min="6" max="6" width="9" style="2" customWidth="1"/>
    <col min="7" max="7" width="10.42578125" style="2" customWidth="1"/>
    <col min="8" max="8" width="7.42578125" style="2" customWidth="1"/>
    <col min="9" max="9" width="8" style="2" customWidth="1"/>
    <col min="10" max="10" width="10.140625" style="2" customWidth="1"/>
    <col min="11" max="11" width="15.42578125" style="2" customWidth="1"/>
    <col min="12" max="12" width="14.140625" style="2" customWidth="1"/>
    <col min="13" max="16384" width="9.140625" style="1"/>
  </cols>
  <sheetData>
    <row r="1" spans="1:12" ht="20.100000000000001" customHeight="1" x14ac:dyDescent="0.3">
      <c r="B1" s="323"/>
      <c r="C1" s="323"/>
      <c r="D1" s="323"/>
      <c r="E1" s="323"/>
      <c r="F1" s="323"/>
      <c r="G1" s="323"/>
      <c r="H1" s="323"/>
      <c r="I1" s="323"/>
      <c r="J1" s="323"/>
      <c r="K1" s="323"/>
    </row>
    <row r="2" spans="1:12" ht="20.100000000000001" customHeight="1" x14ac:dyDescent="0.25">
      <c r="B2" s="324" t="s">
        <v>42</v>
      </c>
      <c r="C2" s="324"/>
      <c r="D2" s="324"/>
      <c r="E2" s="324"/>
      <c r="F2" s="324"/>
      <c r="G2" s="324"/>
      <c r="H2" s="324"/>
      <c r="I2" s="324"/>
      <c r="J2" s="324"/>
      <c r="K2" s="324"/>
    </row>
    <row r="3" spans="1:12" ht="20.100000000000001" customHeight="1" x14ac:dyDescent="0.3">
      <c r="B3" s="325" t="s">
        <v>41</v>
      </c>
      <c r="C3" s="325"/>
      <c r="D3" s="325"/>
      <c r="E3" s="325"/>
      <c r="F3" s="325"/>
      <c r="G3" s="325"/>
      <c r="H3" s="325"/>
      <c r="I3" s="325"/>
      <c r="J3" s="325"/>
      <c r="K3" s="325"/>
    </row>
    <row r="4" spans="1:12" ht="13.5" customHeight="1" x14ac:dyDescent="0.25">
      <c r="B4" s="57"/>
    </row>
    <row r="5" spans="1:12" ht="15" customHeight="1" x14ac:dyDescent="0.25">
      <c r="B5" s="326" t="s">
        <v>40</v>
      </c>
      <c r="C5" s="326"/>
      <c r="I5" s="327" t="s">
        <v>39</v>
      </c>
      <c r="J5" s="327"/>
      <c r="K5" s="327"/>
      <c r="L5" s="56"/>
    </row>
    <row r="6" spans="1:12" ht="11.25" customHeight="1" x14ac:dyDescent="0.25">
      <c r="B6" s="326"/>
      <c r="C6" s="326"/>
      <c r="I6" s="327"/>
      <c r="J6" s="327"/>
      <c r="K6" s="327"/>
      <c r="L6" s="56"/>
    </row>
    <row r="7" spans="1:12" ht="16.5" customHeight="1" x14ac:dyDescent="0.25">
      <c r="B7" s="324" t="s">
        <v>38</v>
      </c>
      <c r="C7" s="324"/>
      <c r="D7" s="324"/>
      <c r="E7" s="324"/>
      <c r="F7" s="324"/>
      <c r="G7" s="324"/>
      <c r="H7" s="324"/>
      <c r="I7" s="324"/>
      <c r="J7" s="324"/>
      <c r="K7" s="324"/>
    </row>
    <row r="8" spans="1:12" s="6" customFormat="1" ht="58.5" customHeight="1" x14ac:dyDescent="0.25">
      <c r="A8" s="19"/>
      <c r="B8" s="328" t="s">
        <v>57</v>
      </c>
      <c r="C8" s="328"/>
      <c r="D8" s="328"/>
      <c r="E8" s="328"/>
      <c r="F8" s="328"/>
      <c r="G8" s="328"/>
      <c r="H8" s="328"/>
      <c r="I8" s="328"/>
      <c r="J8" s="328"/>
      <c r="K8" s="328"/>
      <c r="L8" s="55"/>
    </row>
    <row r="9" spans="1:12" s="6" customFormat="1" ht="20.100000000000001" customHeight="1" x14ac:dyDescent="0.25">
      <c r="A9" s="19" t="s">
        <v>37</v>
      </c>
      <c r="B9" s="322" t="s">
        <v>36</v>
      </c>
      <c r="C9" s="322"/>
      <c r="D9" s="322"/>
      <c r="E9" s="322"/>
      <c r="F9" s="322"/>
      <c r="G9" s="322"/>
      <c r="H9" s="322"/>
      <c r="I9" s="322"/>
      <c r="J9" s="322"/>
      <c r="K9" s="322"/>
      <c r="L9" s="55"/>
    </row>
    <row r="10" spans="1:12" s="6" customFormat="1" ht="12" customHeight="1" thickBot="1" x14ac:dyDescent="0.3">
      <c r="A10" s="19"/>
      <c r="B10" s="74"/>
      <c r="C10" s="74"/>
      <c r="D10" s="74"/>
      <c r="E10" s="74"/>
      <c r="F10" s="74"/>
      <c r="G10" s="74"/>
      <c r="H10" s="74"/>
      <c r="I10" s="74"/>
      <c r="J10" s="74"/>
      <c r="K10" s="74"/>
      <c r="L10" s="55"/>
    </row>
    <row r="11" spans="1:12" s="6" customFormat="1" ht="110.25" x14ac:dyDescent="0.25">
      <c r="A11" s="51" t="s">
        <v>32</v>
      </c>
      <c r="B11" s="50" t="s">
        <v>31</v>
      </c>
      <c r="C11" s="50" t="s">
        <v>30</v>
      </c>
      <c r="D11" s="47" t="s">
        <v>29</v>
      </c>
      <c r="E11" s="49" t="s">
        <v>28</v>
      </c>
      <c r="F11" s="48" t="s">
        <v>27</v>
      </c>
      <c r="G11" s="47" t="s">
        <v>26</v>
      </c>
      <c r="H11" s="47" t="s">
        <v>25</v>
      </c>
      <c r="I11" s="47" t="s">
        <v>24</v>
      </c>
      <c r="J11" s="54" t="s">
        <v>23</v>
      </c>
      <c r="K11" s="54" t="s">
        <v>22</v>
      </c>
      <c r="L11" s="46" t="s">
        <v>21</v>
      </c>
    </row>
    <row r="12" spans="1:12" s="6" customFormat="1" ht="18" customHeight="1" x14ac:dyDescent="0.25">
      <c r="A12" s="58">
        <v>1</v>
      </c>
      <c r="B12" s="59" t="s">
        <v>20</v>
      </c>
      <c r="C12" s="60"/>
      <c r="D12" s="61"/>
      <c r="E12" s="62"/>
      <c r="F12" s="63"/>
      <c r="G12" s="63"/>
      <c r="H12" s="63"/>
      <c r="I12" s="63"/>
      <c r="J12" s="64"/>
      <c r="K12" s="64"/>
      <c r="L12" s="65"/>
    </row>
    <row r="13" spans="1:12" s="6" customFormat="1" ht="31.5" x14ac:dyDescent="0.25">
      <c r="A13" s="44">
        <v>1.1000000000000001</v>
      </c>
      <c r="B13" s="70" t="s">
        <v>58</v>
      </c>
      <c r="C13" s="70" t="s">
        <v>19</v>
      </c>
      <c r="D13" s="71">
        <v>0.5</v>
      </c>
      <c r="E13" s="38">
        <v>48000</v>
      </c>
      <c r="F13" s="38">
        <v>0</v>
      </c>
      <c r="G13" s="38">
        <v>2000</v>
      </c>
      <c r="H13" s="33">
        <v>1</v>
      </c>
      <c r="I13" s="33">
        <v>1</v>
      </c>
      <c r="J13" s="32">
        <f>G13+F13+(D13*E13)</f>
        <v>26000</v>
      </c>
      <c r="K13" s="32">
        <f>J13*I13*H13</f>
        <v>26000</v>
      </c>
      <c r="L13" s="31"/>
    </row>
    <row r="14" spans="1:12" s="6" customFormat="1" ht="78.75" x14ac:dyDescent="0.25">
      <c r="A14" s="44">
        <v>1.2</v>
      </c>
      <c r="B14" s="70" t="s">
        <v>59</v>
      </c>
      <c r="C14" s="70" t="s">
        <v>63</v>
      </c>
      <c r="D14" s="71">
        <v>0.1</v>
      </c>
      <c r="E14" s="38">
        <v>48000</v>
      </c>
      <c r="F14" s="38">
        <v>0</v>
      </c>
      <c r="G14" s="38">
        <v>1000</v>
      </c>
      <c r="H14" s="33">
        <v>1</v>
      </c>
      <c r="I14" s="33">
        <v>1</v>
      </c>
      <c r="J14" s="32">
        <f t="shared" ref="J14:J22" si="0">G14+F14+(D14*E14)</f>
        <v>5800</v>
      </c>
      <c r="K14" s="32">
        <f t="shared" ref="K14:K22" si="1">J14*I14*H14</f>
        <v>5800</v>
      </c>
      <c r="L14" s="31"/>
    </row>
    <row r="15" spans="1:12" s="6" customFormat="1" ht="15.75" x14ac:dyDescent="0.25">
      <c r="A15" s="44">
        <v>1.3</v>
      </c>
      <c r="B15" s="70" t="s">
        <v>60</v>
      </c>
      <c r="C15" s="70" t="s">
        <v>62</v>
      </c>
      <c r="D15" s="71">
        <v>2</v>
      </c>
      <c r="E15" s="38">
        <v>48000</v>
      </c>
      <c r="F15" s="38">
        <v>0</v>
      </c>
      <c r="G15" s="38">
        <v>1000</v>
      </c>
      <c r="H15" s="33">
        <v>1</v>
      </c>
      <c r="I15" s="33">
        <v>1</v>
      </c>
      <c r="J15" s="32">
        <f t="shared" si="0"/>
        <v>97000</v>
      </c>
      <c r="K15" s="32">
        <f t="shared" si="1"/>
        <v>97000</v>
      </c>
      <c r="L15" s="31"/>
    </row>
    <row r="16" spans="1:12" s="6" customFormat="1" ht="15.75" x14ac:dyDescent="0.25">
      <c r="A16" s="76">
        <v>1.4</v>
      </c>
      <c r="B16" s="70" t="s">
        <v>61</v>
      </c>
      <c r="C16" s="77" t="s">
        <v>62</v>
      </c>
      <c r="D16" s="78">
        <v>2</v>
      </c>
      <c r="E16" s="38">
        <v>48000</v>
      </c>
      <c r="F16" s="38">
        <v>0</v>
      </c>
      <c r="G16" s="38">
        <v>1000</v>
      </c>
      <c r="H16" s="33">
        <v>1</v>
      </c>
      <c r="I16" s="33">
        <v>1</v>
      </c>
      <c r="J16" s="32">
        <f t="shared" si="0"/>
        <v>97000</v>
      </c>
      <c r="K16" s="32">
        <f t="shared" si="1"/>
        <v>97000</v>
      </c>
      <c r="L16" s="31"/>
    </row>
    <row r="17" spans="1:12" s="6" customFormat="1" ht="15.75" x14ac:dyDescent="0.25">
      <c r="A17" s="41">
        <v>2</v>
      </c>
      <c r="B17" s="59" t="s">
        <v>18</v>
      </c>
      <c r="C17" s="60" t="s">
        <v>7</v>
      </c>
      <c r="D17" s="72"/>
      <c r="E17" s="38">
        <v>48000</v>
      </c>
      <c r="F17" s="33"/>
      <c r="G17" s="33"/>
      <c r="H17" s="33">
        <v>1</v>
      </c>
      <c r="I17" s="33">
        <v>1</v>
      </c>
      <c r="J17" s="32">
        <f t="shared" si="0"/>
        <v>0</v>
      </c>
      <c r="K17" s="32">
        <f t="shared" si="1"/>
        <v>0</v>
      </c>
      <c r="L17" s="75"/>
    </row>
    <row r="18" spans="1:12" s="6" customFormat="1" ht="18" customHeight="1" x14ac:dyDescent="0.25">
      <c r="A18" s="42"/>
      <c r="B18" s="60"/>
      <c r="C18" s="60" t="s">
        <v>17</v>
      </c>
      <c r="D18" s="72">
        <v>0</v>
      </c>
      <c r="E18" s="38">
        <v>48000</v>
      </c>
      <c r="F18" s="33"/>
      <c r="G18" s="33"/>
      <c r="H18" s="33">
        <v>1</v>
      </c>
      <c r="I18" s="33">
        <v>1</v>
      </c>
      <c r="J18" s="32">
        <f t="shared" si="0"/>
        <v>0</v>
      </c>
      <c r="K18" s="32">
        <f t="shared" si="1"/>
        <v>0</v>
      </c>
      <c r="L18" s="31"/>
    </row>
    <row r="19" spans="1:12" s="6" customFormat="1" ht="18" customHeight="1" x14ac:dyDescent="0.25">
      <c r="A19" s="42"/>
      <c r="B19" s="60"/>
      <c r="C19" s="60" t="s">
        <v>35</v>
      </c>
      <c r="D19" s="73">
        <v>1</v>
      </c>
      <c r="E19" s="38">
        <v>48000</v>
      </c>
      <c r="F19" s="33"/>
      <c r="G19" s="33">
        <v>3000</v>
      </c>
      <c r="H19" s="33">
        <v>1</v>
      </c>
      <c r="I19" s="33">
        <v>1</v>
      </c>
      <c r="J19" s="32">
        <f t="shared" si="0"/>
        <v>51000</v>
      </c>
      <c r="K19" s="32">
        <f t="shared" si="1"/>
        <v>51000</v>
      </c>
      <c r="L19" s="31"/>
    </row>
    <row r="20" spans="1:12" s="6" customFormat="1" ht="31.5" x14ac:dyDescent="0.25">
      <c r="A20" s="41">
        <v>3</v>
      </c>
      <c r="B20" s="40" t="s">
        <v>15</v>
      </c>
      <c r="C20" s="36"/>
      <c r="D20" s="35"/>
      <c r="E20" s="34"/>
      <c r="F20" s="33"/>
      <c r="G20" s="33"/>
      <c r="H20" s="33">
        <v>1</v>
      </c>
      <c r="I20" s="33"/>
      <c r="J20" s="32">
        <f t="shared" si="0"/>
        <v>0</v>
      </c>
      <c r="K20" s="32">
        <f t="shared" si="1"/>
        <v>0</v>
      </c>
      <c r="L20" s="31"/>
    </row>
    <row r="21" spans="1:12" s="6" customFormat="1" ht="18" customHeight="1" x14ac:dyDescent="0.25">
      <c r="A21" s="43" t="s">
        <v>14</v>
      </c>
      <c r="B21" s="36" t="s">
        <v>13</v>
      </c>
      <c r="C21" s="36"/>
      <c r="D21" s="35"/>
      <c r="E21" s="34"/>
      <c r="F21" s="33"/>
      <c r="G21" s="33"/>
      <c r="H21" s="33">
        <v>1</v>
      </c>
      <c r="I21" s="33"/>
      <c r="J21" s="32">
        <f t="shared" si="0"/>
        <v>0</v>
      </c>
      <c r="K21" s="32">
        <f t="shared" si="1"/>
        <v>0</v>
      </c>
      <c r="L21" s="31"/>
    </row>
    <row r="22" spans="1:12" s="6" customFormat="1" ht="18" customHeight="1" x14ac:dyDescent="0.25">
      <c r="A22" s="43" t="s">
        <v>12</v>
      </c>
      <c r="B22" s="36" t="s">
        <v>11</v>
      </c>
      <c r="C22" s="36"/>
      <c r="D22" s="35"/>
      <c r="E22" s="34"/>
      <c r="F22" s="33"/>
      <c r="G22" s="33"/>
      <c r="H22" s="33">
        <v>1</v>
      </c>
      <c r="I22" s="33"/>
      <c r="J22" s="32">
        <f t="shared" si="0"/>
        <v>0</v>
      </c>
      <c r="K22" s="32">
        <f t="shared" si="1"/>
        <v>0</v>
      </c>
      <c r="L22" s="31"/>
    </row>
    <row r="23" spans="1:12" s="6" customFormat="1" ht="64.5" customHeight="1" x14ac:dyDescent="0.25">
      <c r="A23" s="42">
        <v>4</v>
      </c>
      <c r="B23" s="36" t="s">
        <v>10</v>
      </c>
      <c r="C23" s="36"/>
      <c r="D23" s="35"/>
      <c r="E23" s="34"/>
      <c r="F23" s="33"/>
      <c r="G23" s="33"/>
      <c r="H23" s="33"/>
      <c r="I23" s="33"/>
      <c r="J23" s="32"/>
      <c r="K23" s="32"/>
      <c r="L23" s="31"/>
    </row>
    <row r="24" spans="1:12" s="6" customFormat="1" ht="18" customHeight="1" x14ac:dyDescent="0.25">
      <c r="A24" s="42">
        <v>5</v>
      </c>
      <c r="B24" s="36" t="s">
        <v>9</v>
      </c>
      <c r="C24" s="36"/>
      <c r="D24" s="35"/>
      <c r="E24" s="34"/>
      <c r="F24" s="33"/>
      <c r="G24" s="33"/>
      <c r="H24" s="33">
        <v>1</v>
      </c>
      <c r="I24" s="33"/>
      <c r="J24" s="32">
        <f>G24+F24+(D24*E24)</f>
        <v>0</v>
      </c>
      <c r="K24" s="32">
        <f>J24*I24*H24</f>
        <v>0</v>
      </c>
      <c r="L24" s="31"/>
    </row>
    <row r="25" spans="1:12" s="6" customFormat="1" ht="15.75" x14ac:dyDescent="0.25">
      <c r="A25" s="42">
        <v>6</v>
      </c>
      <c r="B25" s="40" t="s">
        <v>8</v>
      </c>
      <c r="C25" s="36" t="s">
        <v>7</v>
      </c>
      <c r="D25" s="66"/>
      <c r="E25" s="38">
        <v>48000</v>
      </c>
      <c r="F25" s="67"/>
      <c r="G25" s="67"/>
      <c r="H25" s="33">
        <v>1</v>
      </c>
      <c r="I25" s="33">
        <v>1</v>
      </c>
      <c r="J25" s="32">
        <f>G25+F25+(D25*E25)</f>
        <v>0</v>
      </c>
      <c r="K25" s="32">
        <f>J25*I25*H25</f>
        <v>0</v>
      </c>
      <c r="L25" s="31"/>
    </row>
    <row r="26" spans="1:12" s="6" customFormat="1" ht="18" customHeight="1" x14ac:dyDescent="0.25">
      <c r="A26" s="39"/>
      <c r="B26" s="36"/>
      <c r="C26" s="36" t="s">
        <v>6</v>
      </c>
      <c r="D26" s="68"/>
      <c r="E26" s="38">
        <v>48000</v>
      </c>
      <c r="F26" s="69"/>
      <c r="G26" s="69"/>
      <c r="H26" s="33">
        <v>1</v>
      </c>
      <c r="I26" s="33">
        <v>1</v>
      </c>
      <c r="J26" s="32">
        <f>G26+F26+(D26*E26)</f>
        <v>0</v>
      </c>
      <c r="K26" s="32">
        <f>J26*I26*H26</f>
        <v>0</v>
      </c>
      <c r="L26" s="31"/>
    </row>
    <row r="27" spans="1:12" s="6" customFormat="1" ht="18" customHeight="1" x14ac:dyDescent="0.25">
      <c r="A27" s="39"/>
      <c r="B27" s="36"/>
      <c r="C27" s="36" t="s">
        <v>35</v>
      </c>
      <c r="D27" s="73">
        <v>1</v>
      </c>
      <c r="E27" s="38">
        <v>48000</v>
      </c>
      <c r="F27" s="33"/>
      <c r="G27" s="33">
        <v>3000</v>
      </c>
      <c r="H27" s="33">
        <v>1</v>
      </c>
      <c r="I27" s="33">
        <v>1</v>
      </c>
      <c r="J27" s="32">
        <f t="shared" ref="J27" si="2">G27+F27+(D27*E27)</f>
        <v>51000</v>
      </c>
      <c r="K27" s="32">
        <f t="shared" ref="K27" si="3">J27*I27*H27</f>
        <v>51000</v>
      </c>
      <c r="L27" s="31"/>
    </row>
    <row r="28" spans="1:12" s="6" customFormat="1" ht="18" customHeight="1" x14ac:dyDescent="0.25">
      <c r="A28" s="37"/>
      <c r="B28" s="36"/>
      <c r="C28" s="36" t="s">
        <v>4</v>
      </c>
      <c r="D28" s="35"/>
      <c r="E28" s="34"/>
      <c r="F28" s="33"/>
      <c r="G28" s="33"/>
      <c r="H28" s="33">
        <v>1</v>
      </c>
      <c r="I28" s="33"/>
      <c r="J28" s="32">
        <f>G28+F28+(D28*E28)</f>
        <v>0</v>
      </c>
      <c r="K28" s="32">
        <f>J28*I28*H28</f>
        <v>0</v>
      </c>
      <c r="L28" s="31"/>
    </row>
    <row r="29" spans="1:12" s="6" customFormat="1" ht="18" customHeight="1" x14ac:dyDescent="0.25">
      <c r="A29" s="37"/>
      <c r="B29" s="36"/>
      <c r="C29" s="36" t="s">
        <v>4</v>
      </c>
      <c r="D29" s="35"/>
      <c r="E29" s="34"/>
      <c r="F29" s="33"/>
      <c r="G29" s="33"/>
      <c r="H29" s="33">
        <v>1</v>
      </c>
      <c r="I29" s="33"/>
      <c r="J29" s="32">
        <f>G29+F29+(D29*E29)</f>
        <v>0</v>
      </c>
      <c r="K29" s="32">
        <f>J29*I29*H29</f>
        <v>0</v>
      </c>
      <c r="L29" s="31"/>
    </row>
    <row r="30" spans="1:12" s="6" customFormat="1" ht="20.100000000000001" customHeight="1" thickBot="1" x14ac:dyDescent="0.3">
      <c r="A30" s="30"/>
      <c r="B30" s="329" t="s">
        <v>3</v>
      </c>
      <c r="C30" s="330"/>
      <c r="D30" s="29"/>
      <c r="E30" s="27"/>
      <c r="F30" s="27">
        <f>SUM(F12:F24)</f>
        <v>0</v>
      </c>
      <c r="G30" s="27">
        <f>SUM(G12:G24)</f>
        <v>8000</v>
      </c>
      <c r="H30" s="28"/>
      <c r="I30" s="27"/>
      <c r="J30" s="26">
        <f>SUM(J12:J29)</f>
        <v>327800</v>
      </c>
      <c r="K30" s="26">
        <f>SUM(K12:K29)</f>
        <v>327800</v>
      </c>
      <c r="L30" s="25"/>
    </row>
    <row r="31" spans="1:12" s="6" customFormat="1" ht="20.100000000000001" customHeight="1" x14ac:dyDescent="0.25">
      <c r="A31" s="24"/>
      <c r="B31" s="23"/>
      <c r="C31" s="23"/>
      <c r="D31" s="22"/>
      <c r="E31" s="20"/>
      <c r="F31" s="20"/>
      <c r="G31" s="20"/>
      <c r="H31" s="21"/>
      <c r="I31" s="20"/>
      <c r="J31" s="20"/>
      <c r="K31" s="20"/>
      <c r="L31" s="20"/>
    </row>
    <row r="32" spans="1:12" s="6" customFormat="1" ht="27.75" customHeight="1" x14ac:dyDescent="0.25">
      <c r="A32" s="19" t="s">
        <v>34</v>
      </c>
      <c r="B32" s="322" t="s">
        <v>33</v>
      </c>
      <c r="C32" s="322"/>
      <c r="D32" s="322"/>
      <c r="E32" s="322"/>
      <c r="F32" s="322"/>
      <c r="G32" s="322"/>
      <c r="H32" s="322"/>
      <c r="I32" s="322"/>
      <c r="J32" s="322"/>
      <c r="K32" s="322"/>
      <c r="L32" s="322"/>
    </row>
    <row r="33" spans="1:12" s="6" customFormat="1" ht="20.100000000000001" customHeight="1" thickBot="1" x14ac:dyDescent="0.3">
      <c r="A33" s="10"/>
      <c r="B33" s="7"/>
      <c r="C33" s="7"/>
      <c r="D33" s="53"/>
      <c r="E33" s="52"/>
      <c r="F33" s="7"/>
      <c r="G33" s="7"/>
      <c r="H33" s="7"/>
      <c r="I33" s="7"/>
      <c r="J33" s="7"/>
      <c r="K33" s="7"/>
      <c r="L33" s="7"/>
    </row>
    <row r="34" spans="1:12" s="6" customFormat="1" ht="110.25" x14ac:dyDescent="0.25">
      <c r="A34" s="51" t="s">
        <v>32</v>
      </c>
      <c r="B34" s="50" t="s">
        <v>31</v>
      </c>
      <c r="C34" s="50" t="s">
        <v>30</v>
      </c>
      <c r="D34" s="47" t="s">
        <v>29</v>
      </c>
      <c r="E34" s="49" t="s">
        <v>28</v>
      </c>
      <c r="F34" s="48" t="s">
        <v>27</v>
      </c>
      <c r="G34" s="47" t="s">
        <v>26</v>
      </c>
      <c r="H34" s="47" t="s">
        <v>25</v>
      </c>
      <c r="I34" s="47" t="s">
        <v>24</v>
      </c>
      <c r="J34" s="47" t="s">
        <v>23</v>
      </c>
      <c r="K34" s="47" t="s">
        <v>22</v>
      </c>
      <c r="L34" s="46" t="s">
        <v>21</v>
      </c>
    </row>
    <row r="35" spans="1:12" s="6" customFormat="1" ht="18" customHeight="1" x14ac:dyDescent="0.25">
      <c r="A35" s="58">
        <v>1</v>
      </c>
      <c r="B35" s="59" t="s">
        <v>20</v>
      </c>
      <c r="C35" s="60"/>
      <c r="D35" s="61"/>
      <c r="E35" s="62"/>
      <c r="F35" s="63"/>
      <c r="G35" s="63"/>
      <c r="H35" s="63"/>
      <c r="I35" s="63"/>
      <c r="J35" s="64"/>
      <c r="K35" s="64"/>
      <c r="L35" s="65"/>
    </row>
    <row r="36" spans="1:12" s="6" customFormat="1" ht="31.5" x14ac:dyDescent="0.3">
      <c r="A36" s="44">
        <v>1.1000000000000001</v>
      </c>
      <c r="B36" s="70" t="s">
        <v>58</v>
      </c>
      <c r="C36" s="70" t="s">
        <v>19</v>
      </c>
      <c r="D36" s="71">
        <v>0.5</v>
      </c>
      <c r="E36" s="85">
        <v>43750</v>
      </c>
      <c r="F36" s="38">
        <v>0</v>
      </c>
      <c r="G36" s="38">
        <v>2000</v>
      </c>
      <c r="H36" s="33">
        <v>1</v>
      </c>
      <c r="I36" s="33">
        <v>1</v>
      </c>
      <c r="J36" s="32">
        <f>G36+F36+(D36*E36)</f>
        <v>23875</v>
      </c>
      <c r="K36" s="32">
        <f>J36*I36*H36</f>
        <v>23875</v>
      </c>
      <c r="L36" s="31"/>
    </row>
    <row r="37" spans="1:12" s="6" customFormat="1" ht="78.75" x14ac:dyDescent="0.3">
      <c r="A37" s="44">
        <v>1.2</v>
      </c>
      <c r="B37" s="70" t="s">
        <v>59</v>
      </c>
      <c r="C37" s="70" t="s">
        <v>63</v>
      </c>
      <c r="D37" s="71">
        <v>0.1</v>
      </c>
      <c r="E37" s="85">
        <v>43750</v>
      </c>
      <c r="F37" s="38">
        <v>0</v>
      </c>
      <c r="G37" s="38">
        <v>1000</v>
      </c>
      <c r="H37" s="33">
        <v>1</v>
      </c>
      <c r="I37" s="33">
        <v>1</v>
      </c>
      <c r="J37" s="32">
        <f t="shared" ref="J37:J45" si="4">G37+F37+(D37*E37)</f>
        <v>5375</v>
      </c>
      <c r="K37" s="32">
        <f t="shared" ref="K37:K45" si="5">J37*I37*H37</f>
        <v>5375</v>
      </c>
      <c r="L37" s="31"/>
    </row>
    <row r="38" spans="1:12" s="6" customFormat="1" ht="16.5" x14ac:dyDescent="0.3">
      <c r="A38" s="44">
        <v>1.3</v>
      </c>
      <c r="B38" s="70" t="s">
        <v>60</v>
      </c>
      <c r="C38" s="70" t="s">
        <v>62</v>
      </c>
      <c r="D38" s="71">
        <v>2</v>
      </c>
      <c r="E38" s="85">
        <v>43750</v>
      </c>
      <c r="F38" s="38">
        <v>0</v>
      </c>
      <c r="G38" s="38">
        <v>1000</v>
      </c>
      <c r="H38" s="33">
        <v>1</v>
      </c>
      <c r="I38" s="33">
        <v>1</v>
      </c>
      <c r="J38" s="32">
        <f t="shared" si="4"/>
        <v>88500</v>
      </c>
      <c r="K38" s="32">
        <f t="shared" si="5"/>
        <v>88500</v>
      </c>
      <c r="L38" s="31"/>
    </row>
    <row r="39" spans="1:12" s="6" customFormat="1" ht="16.5" x14ac:dyDescent="0.3">
      <c r="A39" s="76">
        <v>1.4</v>
      </c>
      <c r="B39" s="70" t="s">
        <v>61</v>
      </c>
      <c r="C39" s="77" t="s">
        <v>62</v>
      </c>
      <c r="D39" s="78">
        <v>2</v>
      </c>
      <c r="E39" s="85">
        <v>43750</v>
      </c>
      <c r="F39" s="38">
        <v>0</v>
      </c>
      <c r="G39" s="38">
        <v>1000</v>
      </c>
      <c r="H39" s="33">
        <v>1</v>
      </c>
      <c r="I39" s="33">
        <v>1</v>
      </c>
      <c r="J39" s="32">
        <f t="shared" ref="J39" si="6">G39+F39+(D39*E39)</f>
        <v>88500</v>
      </c>
      <c r="K39" s="32">
        <f t="shared" ref="K39" si="7">J39*I39*H39</f>
        <v>88500</v>
      </c>
      <c r="L39" s="31"/>
    </row>
    <row r="40" spans="1:12" s="6" customFormat="1" ht="16.5" x14ac:dyDescent="0.3">
      <c r="A40" s="41">
        <v>2</v>
      </c>
      <c r="B40" s="59" t="s">
        <v>18</v>
      </c>
      <c r="C40" s="60" t="s">
        <v>7</v>
      </c>
      <c r="D40" s="72"/>
      <c r="E40" s="85">
        <v>43750</v>
      </c>
      <c r="F40" s="33"/>
      <c r="G40" s="33"/>
      <c r="H40" s="33">
        <v>1</v>
      </c>
      <c r="I40" s="33">
        <v>1</v>
      </c>
      <c r="J40" s="32">
        <f t="shared" si="4"/>
        <v>0</v>
      </c>
      <c r="K40" s="32">
        <f t="shared" si="5"/>
        <v>0</v>
      </c>
      <c r="L40" s="75"/>
    </row>
    <row r="41" spans="1:12" s="6" customFormat="1" ht="18" customHeight="1" x14ac:dyDescent="0.3">
      <c r="A41" s="42"/>
      <c r="B41" s="60"/>
      <c r="C41" s="60" t="s">
        <v>17</v>
      </c>
      <c r="D41" s="72">
        <v>0</v>
      </c>
      <c r="E41" s="85">
        <v>43750</v>
      </c>
      <c r="F41" s="33"/>
      <c r="G41" s="33"/>
      <c r="H41" s="33">
        <v>1</v>
      </c>
      <c r="I41" s="33">
        <v>1</v>
      </c>
      <c r="J41" s="32">
        <f t="shared" si="4"/>
        <v>0</v>
      </c>
      <c r="K41" s="32">
        <f t="shared" si="5"/>
        <v>0</v>
      </c>
      <c r="L41" s="31"/>
    </row>
    <row r="42" spans="1:12" s="6" customFormat="1" ht="18" customHeight="1" x14ac:dyDescent="0.3">
      <c r="A42" s="42"/>
      <c r="B42" s="60"/>
      <c r="C42" s="60" t="s">
        <v>35</v>
      </c>
      <c r="D42" s="73">
        <v>1</v>
      </c>
      <c r="E42" s="85">
        <v>43750</v>
      </c>
      <c r="F42" s="33"/>
      <c r="G42" s="33">
        <v>3000</v>
      </c>
      <c r="H42" s="33">
        <v>1</v>
      </c>
      <c r="I42" s="33">
        <v>1</v>
      </c>
      <c r="J42" s="32">
        <f t="shared" ref="J42" si="8">G42+F42+(D42*E42)</f>
        <v>46750</v>
      </c>
      <c r="K42" s="32">
        <f t="shared" ref="K42" si="9">J42*I42*H42</f>
        <v>46750</v>
      </c>
      <c r="L42" s="31"/>
    </row>
    <row r="43" spans="1:12" s="6" customFormat="1" ht="31.5" x14ac:dyDescent="0.25">
      <c r="A43" s="41">
        <v>3</v>
      </c>
      <c r="B43" s="40" t="s">
        <v>15</v>
      </c>
      <c r="C43" s="36"/>
      <c r="D43" s="35"/>
      <c r="E43" s="34"/>
      <c r="F43" s="33"/>
      <c r="G43" s="33"/>
      <c r="H43" s="33">
        <v>1</v>
      </c>
      <c r="I43" s="33"/>
      <c r="J43" s="32">
        <f t="shared" si="4"/>
        <v>0</v>
      </c>
      <c r="K43" s="32">
        <f t="shared" si="5"/>
        <v>0</v>
      </c>
      <c r="L43" s="31"/>
    </row>
    <row r="44" spans="1:12" s="6" customFormat="1" ht="18" customHeight="1" x14ac:dyDescent="0.25">
      <c r="A44" s="43" t="s">
        <v>14</v>
      </c>
      <c r="B44" s="36" t="s">
        <v>13</v>
      </c>
      <c r="C44" s="36"/>
      <c r="D44" s="35"/>
      <c r="E44" s="34"/>
      <c r="F44" s="33"/>
      <c r="G44" s="33"/>
      <c r="H44" s="33">
        <v>1</v>
      </c>
      <c r="I44" s="33"/>
      <c r="J44" s="32">
        <f t="shared" si="4"/>
        <v>0</v>
      </c>
      <c r="K44" s="32">
        <f t="shared" si="5"/>
        <v>0</v>
      </c>
      <c r="L44" s="31"/>
    </row>
    <row r="45" spans="1:12" s="6" customFormat="1" ht="18" customHeight="1" x14ac:dyDescent="0.25">
      <c r="A45" s="43" t="s">
        <v>12</v>
      </c>
      <c r="B45" s="36" t="s">
        <v>11</v>
      </c>
      <c r="C45" s="36"/>
      <c r="D45" s="35"/>
      <c r="E45" s="34"/>
      <c r="F45" s="33"/>
      <c r="G45" s="33"/>
      <c r="H45" s="33">
        <v>1</v>
      </c>
      <c r="I45" s="33"/>
      <c r="J45" s="32">
        <f t="shared" si="4"/>
        <v>0</v>
      </c>
      <c r="K45" s="32">
        <f t="shared" si="5"/>
        <v>0</v>
      </c>
      <c r="L45" s="31"/>
    </row>
    <row r="46" spans="1:12" s="6" customFormat="1" ht="64.5" customHeight="1" x14ac:dyDescent="0.25">
      <c r="A46" s="42">
        <v>4</v>
      </c>
      <c r="B46" s="36" t="s">
        <v>10</v>
      </c>
      <c r="C46" s="36"/>
      <c r="D46" s="35"/>
      <c r="E46" s="34"/>
      <c r="F46" s="33"/>
      <c r="G46" s="33"/>
      <c r="H46" s="33"/>
      <c r="I46" s="33"/>
      <c r="J46" s="32"/>
      <c r="K46" s="32"/>
      <c r="L46" s="31"/>
    </row>
    <row r="47" spans="1:12" s="6" customFormat="1" ht="18" customHeight="1" x14ac:dyDescent="0.25">
      <c r="A47" s="42">
        <v>5</v>
      </c>
      <c r="B47" s="36" t="s">
        <v>9</v>
      </c>
      <c r="C47" s="36"/>
      <c r="D47" s="35"/>
      <c r="E47" s="34"/>
      <c r="F47" s="33"/>
      <c r="G47" s="33"/>
      <c r="H47" s="33">
        <v>1</v>
      </c>
      <c r="I47" s="33"/>
      <c r="J47" s="32">
        <f>G47+F47+(D47*E47)</f>
        <v>0</v>
      </c>
      <c r="K47" s="32">
        <f>J47*I47*H47</f>
        <v>0</v>
      </c>
      <c r="L47" s="31"/>
    </row>
    <row r="48" spans="1:12" s="6" customFormat="1" ht="16.5" x14ac:dyDescent="0.3">
      <c r="A48" s="42">
        <v>6</v>
      </c>
      <c r="B48" s="40" t="s">
        <v>8</v>
      </c>
      <c r="C48" s="36" t="s">
        <v>7</v>
      </c>
      <c r="D48" s="66"/>
      <c r="E48" s="85">
        <v>43750</v>
      </c>
      <c r="F48" s="67"/>
      <c r="G48" s="67"/>
      <c r="H48" s="33">
        <v>1</v>
      </c>
      <c r="I48" s="33">
        <v>1</v>
      </c>
      <c r="J48" s="32">
        <f>G48+F48+(D48*E48)</f>
        <v>0</v>
      </c>
      <c r="K48" s="32">
        <f>J48*I48*H48</f>
        <v>0</v>
      </c>
      <c r="L48" s="31"/>
    </row>
    <row r="49" spans="1:12" s="6" customFormat="1" ht="18" customHeight="1" x14ac:dyDescent="0.3">
      <c r="A49" s="39"/>
      <c r="B49" s="36"/>
      <c r="C49" s="36" t="s">
        <v>6</v>
      </c>
      <c r="D49" s="68"/>
      <c r="E49" s="85">
        <v>43750</v>
      </c>
      <c r="F49" s="69"/>
      <c r="G49" s="69"/>
      <c r="H49" s="33">
        <v>1</v>
      </c>
      <c r="I49" s="33">
        <v>1</v>
      </c>
      <c r="J49" s="32">
        <f>G49+F49+(D49*E49)</f>
        <v>0</v>
      </c>
      <c r="K49" s="32">
        <f>J49*I49*H49</f>
        <v>0</v>
      </c>
      <c r="L49" s="31"/>
    </row>
    <row r="50" spans="1:12" s="6" customFormat="1" ht="18" customHeight="1" x14ac:dyDescent="0.3">
      <c r="A50" s="39"/>
      <c r="B50" s="36"/>
      <c r="C50" s="36" t="s">
        <v>35</v>
      </c>
      <c r="D50" s="73">
        <v>1</v>
      </c>
      <c r="E50" s="85">
        <v>43750</v>
      </c>
      <c r="F50" s="33"/>
      <c r="G50" s="33">
        <v>3000</v>
      </c>
      <c r="H50" s="33">
        <v>1</v>
      </c>
      <c r="I50" s="33">
        <v>1</v>
      </c>
      <c r="J50" s="32">
        <f t="shared" ref="J50" si="10">G50+F50+(D50*E50)</f>
        <v>46750</v>
      </c>
      <c r="K50" s="32">
        <f t="shared" ref="K50" si="11">J50*I50*H50</f>
        <v>46750</v>
      </c>
      <c r="L50" s="31"/>
    </row>
    <row r="51" spans="1:12" s="6" customFormat="1" ht="18" customHeight="1" x14ac:dyDescent="0.25">
      <c r="A51" s="37"/>
      <c r="B51" s="36"/>
      <c r="C51" s="36" t="s">
        <v>4</v>
      </c>
      <c r="D51" s="35"/>
      <c r="E51" s="34"/>
      <c r="F51" s="33"/>
      <c r="G51" s="33"/>
      <c r="H51" s="33">
        <v>1</v>
      </c>
      <c r="I51" s="33"/>
      <c r="J51" s="32">
        <f>G51+F51+(D51*E51)</f>
        <v>0</v>
      </c>
      <c r="K51" s="32">
        <f>J51*I51*H51</f>
        <v>0</v>
      </c>
      <c r="L51" s="31"/>
    </row>
    <row r="52" spans="1:12" s="6" customFormat="1" ht="19.5" customHeight="1" thickBot="1" x14ac:dyDescent="0.3">
      <c r="A52" s="30"/>
      <c r="B52" s="329" t="s">
        <v>3</v>
      </c>
      <c r="C52" s="330"/>
      <c r="D52" s="29"/>
      <c r="E52" s="27"/>
      <c r="F52" s="27">
        <f>SUM(F35:F49)</f>
        <v>0</v>
      </c>
      <c r="G52" s="27">
        <f>SUM(G35:G49)</f>
        <v>8000</v>
      </c>
      <c r="H52" s="28"/>
      <c r="I52" s="27"/>
      <c r="J52" s="26">
        <f>SUM(J35:J51)</f>
        <v>299750</v>
      </c>
      <c r="K52" s="26">
        <f>SUM(K35:K51)</f>
        <v>299750</v>
      </c>
      <c r="L52" s="25"/>
    </row>
    <row r="53" spans="1:12" s="6" customFormat="1" ht="1.5" customHeight="1" x14ac:dyDescent="0.25">
      <c r="A53" s="24"/>
      <c r="B53" s="23"/>
      <c r="C53" s="23"/>
      <c r="D53" s="22"/>
      <c r="E53" s="20"/>
      <c r="F53" s="20"/>
      <c r="G53" s="20"/>
      <c r="H53" s="21"/>
      <c r="I53" s="20"/>
      <c r="J53" s="20"/>
      <c r="K53" s="20"/>
      <c r="L53" s="20"/>
    </row>
    <row r="54" spans="1:12" s="6" customFormat="1" ht="19.5" customHeight="1" x14ac:dyDescent="0.25">
      <c r="A54" s="24"/>
      <c r="B54" s="23"/>
      <c r="C54" s="23"/>
      <c r="D54" s="22"/>
      <c r="E54" s="20"/>
      <c r="F54" s="20"/>
      <c r="G54" s="20"/>
      <c r="H54" s="21"/>
      <c r="I54" s="20"/>
      <c r="J54" s="20"/>
      <c r="K54" s="20"/>
      <c r="L54" s="20"/>
    </row>
    <row r="55" spans="1:12" s="6" customFormat="1" ht="19.5" customHeight="1" x14ac:dyDescent="0.25">
      <c r="A55" s="24"/>
      <c r="B55" s="23"/>
      <c r="C55" s="23"/>
      <c r="D55" s="22"/>
      <c r="E55" s="20"/>
      <c r="F55" s="20"/>
      <c r="G55" s="20"/>
      <c r="H55" s="21"/>
      <c r="I55" s="20"/>
      <c r="J55" s="20"/>
      <c r="K55" s="20"/>
      <c r="L55" s="20"/>
    </row>
    <row r="56" spans="1:12" s="6" customFormat="1" ht="19.5" customHeight="1" x14ac:dyDescent="0.25">
      <c r="A56" s="24"/>
      <c r="B56" s="23"/>
      <c r="C56" s="23"/>
      <c r="D56" s="22"/>
      <c r="E56" s="20"/>
      <c r="F56" s="20"/>
      <c r="G56" s="20"/>
      <c r="H56" s="21"/>
      <c r="I56" s="20"/>
      <c r="J56" s="20"/>
      <c r="K56" s="20"/>
      <c r="L56" s="20"/>
    </row>
    <row r="57" spans="1:12" s="6" customFormat="1" ht="19.5" customHeight="1" x14ac:dyDescent="0.25">
      <c r="A57" s="24"/>
      <c r="B57" s="23"/>
      <c r="C57" s="23"/>
      <c r="D57" s="22"/>
      <c r="E57" s="20"/>
      <c r="F57" s="20"/>
      <c r="G57" s="20"/>
      <c r="H57" s="21"/>
      <c r="I57" s="20"/>
      <c r="J57" s="20"/>
      <c r="K57" s="20"/>
      <c r="L57" s="20"/>
    </row>
    <row r="58" spans="1:12" s="6" customFormat="1" ht="19.5" customHeight="1" x14ac:dyDescent="0.25">
      <c r="A58" s="24"/>
      <c r="B58" s="23"/>
      <c r="C58" s="23"/>
      <c r="D58" s="22"/>
      <c r="E58" s="20"/>
      <c r="F58" s="20"/>
      <c r="G58" s="20"/>
      <c r="H58" s="21"/>
      <c r="I58" s="20"/>
      <c r="J58" s="20"/>
      <c r="K58" s="20"/>
      <c r="L58" s="20"/>
    </row>
    <row r="59" spans="1:12" s="6" customFormat="1" ht="19.5" customHeight="1" x14ac:dyDescent="0.25">
      <c r="A59" s="24"/>
      <c r="B59" s="23"/>
      <c r="C59" s="23"/>
      <c r="D59" s="22"/>
      <c r="E59" s="20"/>
      <c r="F59" s="20"/>
      <c r="G59" s="20"/>
      <c r="H59" s="21"/>
      <c r="I59" s="20"/>
      <c r="J59" s="20"/>
      <c r="K59" s="20"/>
      <c r="L59" s="20"/>
    </row>
    <row r="60" spans="1:12" s="6" customFormat="1" ht="19.5" customHeight="1" x14ac:dyDescent="0.25">
      <c r="A60" s="24"/>
      <c r="B60" s="23"/>
      <c r="C60" s="23"/>
      <c r="D60" s="22"/>
      <c r="E60" s="20"/>
      <c r="F60" s="20"/>
      <c r="G60" s="20"/>
      <c r="H60" s="21"/>
      <c r="I60" s="20"/>
      <c r="J60" s="20"/>
      <c r="K60" s="20"/>
      <c r="L60" s="20"/>
    </row>
    <row r="61" spans="1:12" s="6" customFormat="1" ht="19.5" customHeight="1" x14ac:dyDescent="0.25">
      <c r="A61" s="24"/>
      <c r="B61" s="23"/>
      <c r="C61" s="23"/>
      <c r="D61" s="22"/>
      <c r="E61" s="20"/>
      <c r="F61" s="20"/>
      <c r="G61" s="20"/>
      <c r="H61" s="21"/>
      <c r="I61" s="20"/>
      <c r="J61" s="20"/>
      <c r="K61" s="20"/>
      <c r="L61" s="20"/>
    </row>
    <row r="62" spans="1:12" s="6" customFormat="1" ht="19.5" customHeight="1" x14ac:dyDescent="0.25">
      <c r="A62" s="24"/>
      <c r="B62" s="23"/>
      <c r="C62" s="23"/>
      <c r="D62" s="22"/>
      <c r="E62" s="20"/>
      <c r="F62" s="20"/>
      <c r="G62" s="20"/>
      <c r="H62" s="21"/>
      <c r="I62" s="20"/>
      <c r="J62" s="20"/>
      <c r="K62" s="20"/>
      <c r="L62" s="20"/>
    </row>
    <row r="63" spans="1:12" s="6" customFormat="1" ht="19.5" customHeight="1" x14ac:dyDescent="0.25">
      <c r="A63" s="24"/>
      <c r="B63" s="23"/>
      <c r="C63" s="23"/>
      <c r="D63" s="22"/>
      <c r="E63" s="20"/>
      <c r="F63" s="20"/>
      <c r="G63" s="20"/>
      <c r="H63" s="21"/>
      <c r="I63" s="20"/>
      <c r="J63" s="20"/>
      <c r="K63" s="20"/>
      <c r="L63" s="20"/>
    </row>
    <row r="64" spans="1:12" s="6" customFormat="1" ht="19.5" customHeight="1" x14ac:dyDescent="0.25">
      <c r="A64" s="24"/>
      <c r="B64" s="23"/>
      <c r="C64" s="23"/>
      <c r="D64" s="22"/>
      <c r="E64" s="20"/>
      <c r="F64" s="20"/>
      <c r="G64" s="20"/>
      <c r="H64" s="21"/>
      <c r="I64" s="20"/>
      <c r="J64" s="20"/>
      <c r="K64" s="20"/>
      <c r="L64" s="20"/>
    </row>
    <row r="65" spans="1:12" s="6" customFormat="1" ht="19.5" customHeight="1" x14ac:dyDescent="0.25">
      <c r="A65" s="24"/>
      <c r="B65" s="23"/>
      <c r="C65" s="23"/>
      <c r="D65" s="22"/>
      <c r="E65" s="20"/>
      <c r="F65" s="20"/>
      <c r="G65" s="20"/>
      <c r="H65" s="21"/>
      <c r="I65" s="20"/>
      <c r="J65" s="20"/>
      <c r="K65" s="20"/>
      <c r="L65" s="20"/>
    </row>
    <row r="66" spans="1:12" s="6" customFormat="1" ht="29.25" customHeight="1" x14ac:dyDescent="0.25">
      <c r="A66" s="19" t="s">
        <v>2</v>
      </c>
      <c r="B66" s="322" t="s">
        <v>1</v>
      </c>
      <c r="C66" s="322"/>
      <c r="D66" s="322"/>
      <c r="E66" s="322"/>
      <c r="F66" s="322"/>
      <c r="G66" s="322"/>
      <c r="H66" s="322"/>
      <c r="I66" s="322"/>
      <c r="J66" s="322"/>
      <c r="K66" s="322"/>
      <c r="L66" s="322"/>
    </row>
    <row r="67" spans="1:12" s="11" customFormat="1" ht="15.75" x14ac:dyDescent="0.25">
      <c r="A67" s="13"/>
      <c r="B67" s="13"/>
      <c r="C67" s="13"/>
      <c r="D67" s="13"/>
      <c r="E67" s="13"/>
      <c r="F67" s="13"/>
      <c r="G67" s="13"/>
      <c r="H67" s="13"/>
      <c r="I67" s="13"/>
      <c r="J67" s="13"/>
      <c r="K67" s="13"/>
      <c r="L67" s="13"/>
    </row>
    <row r="68" spans="1:12" s="11" customFormat="1" ht="15.75" x14ac:dyDescent="0.25">
      <c r="A68" s="13"/>
      <c r="B68" s="13"/>
      <c r="C68" s="13"/>
      <c r="D68" s="13"/>
      <c r="E68" s="13"/>
      <c r="F68" s="13"/>
      <c r="G68" s="13"/>
      <c r="H68" s="13"/>
      <c r="I68" s="13"/>
      <c r="J68" s="13"/>
      <c r="K68" s="13"/>
      <c r="L68" s="13"/>
    </row>
    <row r="69" spans="1:12" s="11" customFormat="1" ht="15.75" x14ac:dyDescent="0.25">
      <c r="A69" s="13"/>
      <c r="B69" s="13"/>
      <c r="C69" s="13"/>
      <c r="D69" s="13"/>
      <c r="E69" s="13"/>
      <c r="F69" s="13"/>
      <c r="G69" s="13"/>
      <c r="H69" s="13"/>
      <c r="I69" s="13"/>
      <c r="J69" s="13"/>
      <c r="K69" s="13"/>
      <c r="L69" s="13"/>
    </row>
    <row r="70" spans="1:12" s="11" customFormat="1" ht="15.75" x14ac:dyDescent="0.25">
      <c r="A70" s="13"/>
      <c r="B70" s="13"/>
      <c r="C70" s="13"/>
      <c r="D70" s="13"/>
      <c r="E70" s="13"/>
      <c r="F70" s="13"/>
      <c r="G70" s="13"/>
      <c r="H70" s="13"/>
      <c r="I70" s="13"/>
      <c r="J70" s="13"/>
      <c r="K70" s="13"/>
      <c r="L70" s="13"/>
    </row>
    <row r="71" spans="1:12" s="11" customFormat="1" ht="15.75" x14ac:dyDescent="0.25">
      <c r="A71" s="13"/>
      <c r="B71" s="13"/>
      <c r="C71" s="13"/>
      <c r="D71" s="13"/>
      <c r="E71" s="13"/>
      <c r="F71" s="13"/>
      <c r="G71" s="13"/>
      <c r="H71" s="13"/>
      <c r="I71" s="13"/>
      <c r="J71" s="13"/>
      <c r="K71" s="13"/>
      <c r="L71" s="13"/>
    </row>
    <row r="72" spans="1:12" s="11" customFormat="1" ht="15.75" x14ac:dyDescent="0.25">
      <c r="A72" s="13"/>
      <c r="B72" s="13"/>
      <c r="C72" s="13"/>
      <c r="D72" s="13"/>
      <c r="E72" s="13"/>
      <c r="F72" s="13"/>
      <c r="G72" s="13"/>
      <c r="H72" s="13"/>
      <c r="I72" s="13"/>
      <c r="J72" s="13"/>
      <c r="K72" s="13"/>
      <c r="L72" s="13"/>
    </row>
    <row r="73" spans="1:12" s="11" customFormat="1" ht="15.75" x14ac:dyDescent="0.25">
      <c r="A73" s="13"/>
      <c r="B73" s="13"/>
      <c r="C73" s="13"/>
      <c r="D73" s="13"/>
      <c r="E73" s="13"/>
      <c r="F73" s="13"/>
      <c r="G73" s="13"/>
      <c r="H73" s="13"/>
      <c r="I73" s="13"/>
      <c r="J73" s="13"/>
      <c r="K73" s="13"/>
      <c r="L73" s="13"/>
    </row>
    <row r="74" spans="1:12" s="11" customFormat="1" ht="15.75" x14ac:dyDescent="0.25">
      <c r="A74" s="13"/>
      <c r="B74" s="13"/>
      <c r="C74" s="13"/>
      <c r="D74" s="13"/>
      <c r="E74" s="13"/>
      <c r="F74" s="13"/>
      <c r="G74" s="13"/>
      <c r="H74" s="13"/>
      <c r="I74" s="13"/>
      <c r="J74" s="13"/>
      <c r="K74" s="13"/>
      <c r="L74" s="13"/>
    </row>
    <row r="75" spans="1:12" s="11" customFormat="1" ht="15.75" x14ac:dyDescent="0.25">
      <c r="A75" s="13"/>
      <c r="B75" s="13"/>
      <c r="C75" s="13"/>
      <c r="D75" s="13"/>
      <c r="E75" s="13"/>
      <c r="F75" s="13"/>
      <c r="G75" s="13"/>
      <c r="H75" s="13"/>
      <c r="I75" s="13"/>
      <c r="J75" s="13"/>
      <c r="K75" s="13"/>
      <c r="L75" s="13"/>
    </row>
    <row r="76" spans="1:12" s="11" customFormat="1" ht="15.75" x14ac:dyDescent="0.25">
      <c r="A76" s="13"/>
      <c r="B76" s="13"/>
      <c r="C76" s="13"/>
      <c r="D76" s="13"/>
      <c r="E76" s="13"/>
      <c r="F76" s="13"/>
      <c r="G76" s="13"/>
      <c r="H76" s="13"/>
      <c r="I76" s="13"/>
      <c r="J76" s="13"/>
      <c r="K76" s="13"/>
      <c r="L76" s="13"/>
    </row>
    <row r="77" spans="1:12" s="11" customFormat="1" ht="15.75" x14ac:dyDescent="0.25">
      <c r="A77" s="13"/>
      <c r="B77" s="13"/>
      <c r="C77" s="13"/>
      <c r="D77" s="13"/>
      <c r="E77" s="13"/>
      <c r="F77" s="13"/>
      <c r="G77" s="13"/>
      <c r="H77" s="13"/>
      <c r="I77" s="13"/>
      <c r="J77" s="13"/>
      <c r="K77" s="13"/>
      <c r="L77" s="13"/>
    </row>
    <row r="78" spans="1:12" s="11" customFormat="1" ht="15.75" x14ac:dyDescent="0.25">
      <c r="A78" s="13"/>
      <c r="B78" s="13"/>
      <c r="C78" s="13"/>
      <c r="D78" s="13"/>
      <c r="E78" s="13"/>
      <c r="F78" s="13"/>
      <c r="G78" s="13"/>
      <c r="H78" s="13"/>
      <c r="I78" s="13"/>
      <c r="J78" s="13"/>
      <c r="K78" s="13"/>
      <c r="L78" s="13"/>
    </row>
    <row r="79" spans="1:12" s="11" customFormat="1" ht="15.75" x14ac:dyDescent="0.25">
      <c r="A79" s="13"/>
      <c r="B79" s="13"/>
      <c r="C79" s="13"/>
      <c r="D79" s="13"/>
      <c r="E79" s="13"/>
      <c r="F79" s="13"/>
      <c r="G79" s="13"/>
      <c r="H79" s="13"/>
      <c r="I79" s="13"/>
      <c r="J79" s="13"/>
      <c r="K79" s="13"/>
      <c r="L79" s="13"/>
    </row>
    <row r="80" spans="1:12" s="11" customFormat="1" ht="15.75" x14ac:dyDescent="0.25">
      <c r="A80" s="13"/>
      <c r="B80" s="13"/>
      <c r="C80" s="13"/>
      <c r="D80" s="13"/>
      <c r="E80" s="13"/>
      <c r="F80" s="13"/>
      <c r="G80" s="13"/>
      <c r="H80" s="13"/>
      <c r="I80" s="13"/>
      <c r="J80" s="13"/>
      <c r="K80" s="13"/>
      <c r="L80" s="13"/>
    </row>
    <row r="81" spans="1:12" s="11" customFormat="1" ht="15.75" x14ac:dyDescent="0.25">
      <c r="A81" s="13"/>
      <c r="B81" s="13"/>
      <c r="C81" s="13"/>
      <c r="D81" s="13"/>
      <c r="E81" s="13"/>
      <c r="F81" s="13"/>
      <c r="G81" s="13"/>
      <c r="H81" s="13"/>
      <c r="I81" s="13"/>
      <c r="J81" s="13"/>
      <c r="K81" s="13"/>
      <c r="L81" s="13"/>
    </row>
    <row r="82" spans="1:12" s="11" customFormat="1" ht="15.75" x14ac:dyDescent="0.25">
      <c r="A82" s="13"/>
      <c r="B82" s="13"/>
      <c r="C82" s="13"/>
      <c r="D82" s="13"/>
      <c r="E82" s="13"/>
      <c r="F82" s="13"/>
      <c r="G82" s="13"/>
      <c r="H82" s="13"/>
      <c r="I82" s="13"/>
      <c r="J82" s="13"/>
      <c r="K82" s="13"/>
      <c r="L82" s="13"/>
    </row>
    <row r="83" spans="1:12" s="11" customFormat="1" ht="15.75" x14ac:dyDescent="0.25">
      <c r="A83" s="13"/>
      <c r="B83" s="13"/>
      <c r="C83" s="13"/>
      <c r="D83" s="13"/>
      <c r="E83" s="13"/>
      <c r="F83" s="13"/>
      <c r="G83" s="13"/>
      <c r="H83" s="13"/>
      <c r="I83" s="13"/>
      <c r="J83" s="13"/>
      <c r="K83" s="13"/>
      <c r="L83" s="13"/>
    </row>
    <row r="84" spans="1:12" s="11" customFormat="1" ht="15.75" x14ac:dyDescent="0.25">
      <c r="A84" s="13"/>
      <c r="B84" s="13"/>
      <c r="C84" s="13"/>
      <c r="D84" s="13"/>
      <c r="E84" s="13"/>
      <c r="F84" s="13"/>
      <c r="G84" s="13"/>
      <c r="H84" s="13"/>
      <c r="I84" s="13"/>
      <c r="J84" s="13"/>
      <c r="K84" s="18"/>
      <c r="L84" s="18"/>
    </row>
    <row r="85" spans="1:12" s="11" customFormat="1" ht="15.75" x14ac:dyDescent="0.25">
      <c r="A85" s="13"/>
      <c r="B85" s="13"/>
      <c r="C85" s="13"/>
      <c r="D85" s="13"/>
      <c r="E85" s="13"/>
      <c r="F85" s="13"/>
      <c r="G85" s="13"/>
      <c r="H85" s="13"/>
      <c r="I85" s="13"/>
      <c r="J85" s="13"/>
      <c r="K85" s="18"/>
      <c r="L85" s="18"/>
    </row>
    <row r="86" spans="1:12" s="11" customFormat="1" ht="15.75" x14ac:dyDescent="0.25">
      <c r="A86" s="13"/>
      <c r="B86" s="13"/>
      <c r="C86" s="13"/>
      <c r="D86" s="13"/>
      <c r="E86" s="13"/>
      <c r="F86" s="13"/>
      <c r="G86" s="13"/>
      <c r="H86" s="13"/>
      <c r="I86" s="13"/>
      <c r="J86" s="13"/>
      <c r="K86" s="18"/>
      <c r="L86" s="18"/>
    </row>
    <row r="87" spans="1:12" s="11" customFormat="1" ht="15.75" x14ac:dyDescent="0.25">
      <c r="A87" s="13"/>
      <c r="B87" s="13"/>
      <c r="C87" s="13"/>
      <c r="D87" s="13"/>
      <c r="E87" s="13"/>
      <c r="F87" s="13"/>
      <c r="G87" s="13"/>
      <c r="H87" s="13"/>
      <c r="I87" s="13"/>
      <c r="J87" s="13"/>
      <c r="K87" s="18"/>
      <c r="L87" s="18"/>
    </row>
    <row r="88" spans="1:12" s="11" customFormat="1" ht="15.75" x14ac:dyDescent="0.25">
      <c r="A88" s="13"/>
      <c r="B88" s="13"/>
      <c r="C88" s="13"/>
      <c r="D88" s="13"/>
      <c r="E88" s="13"/>
      <c r="F88" s="13"/>
      <c r="G88" s="13"/>
      <c r="H88" s="13"/>
      <c r="I88" s="13"/>
      <c r="J88" s="13"/>
      <c r="K88" s="18"/>
      <c r="L88" s="18"/>
    </row>
    <row r="89" spans="1:12" s="11" customFormat="1" ht="15.75" x14ac:dyDescent="0.25">
      <c r="A89" s="13"/>
      <c r="B89" s="13"/>
      <c r="C89" s="13"/>
      <c r="D89" s="13"/>
      <c r="E89" s="13"/>
      <c r="F89" s="13"/>
      <c r="G89" s="13"/>
      <c r="H89" s="13"/>
      <c r="I89" s="13"/>
      <c r="J89" s="13"/>
      <c r="K89" s="18"/>
      <c r="L89" s="18"/>
    </row>
    <row r="90" spans="1:12" s="11" customFormat="1" ht="15.75" x14ac:dyDescent="0.25">
      <c r="A90" s="13"/>
      <c r="B90" s="13"/>
      <c r="C90" s="13"/>
      <c r="D90" s="13"/>
      <c r="E90" s="13"/>
      <c r="F90" s="13"/>
      <c r="G90" s="13"/>
      <c r="H90" s="13"/>
      <c r="I90" s="13"/>
      <c r="J90" s="13"/>
      <c r="K90" s="18"/>
      <c r="L90" s="18"/>
    </row>
    <row r="91" spans="1:12" s="11" customFormat="1" ht="15.75" x14ac:dyDescent="0.25">
      <c r="A91" s="13"/>
      <c r="B91" s="13"/>
      <c r="C91" s="13"/>
      <c r="D91" s="13"/>
      <c r="E91" s="13"/>
      <c r="F91" s="13"/>
      <c r="G91" s="13"/>
      <c r="H91" s="13"/>
      <c r="I91" s="13"/>
      <c r="J91" s="13"/>
      <c r="K91" s="18"/>
      <c r="L91" s="18"/>
    </row>
    <row r="92" spans="1:12" s="11" customFormat="1" ht="15.75" x14ac:dyDescent="0.25">
      <c r="A92" s="13"/>
      <c r="B92" s="13"/>
      <c r="C92" s="13"/>
      <c r="D92" s="13"/>
      <c r="E92" s="13"/>
      <c r="F92" s="13"/>
      <c r="G92" s="13"/>
      <c r="H92" s="13"/>
      <c r="I92" s="13"/>
      <c r="J92" s="13"/>
      <c r="K92" s="18"/>
      <c r="L92" s="18"/>
    </row>
    <row r="93" spans="1:12" s="11" customFormat="1" ht="15.75" x14ac:dyDescent="0.25">
      <c r="A93" s="13"/>
      <c r="B93" s="13"/>
      <c r="C93" s="13"/>
      <c r="D93" s="13"/>
      <c r="E93" s="13"/>
      <c r="F93" s="13"/>
      <c r="G93" s="13"/>
      <c r="H93" s="13"/>
      <c r="I93" s="13"/>
      <c r="J93" s="13"/>
      <c r="K93" s="16"/>
      <c r="L93" s="16"/>
    </row>
    <row r="94" spans="1:12" s="11" customFormat="1" ht="15.75" x14ac:dyDescent="0.25">
      <c r="A94" s="13"/>
      <c r="B94" s="13"/>
      <c r="C94" s="13"/>
      <c r="D94" s="13"/>
      <c r="E94" s="13"/>
      <c r="F94" s="13"/>
      <c r="G94" s="13"/>
      <c r="H94" s="13"/>
      <c r="I94" s="13"/>
      <c r="J94" s="13"/>
      <c r="K94" s="17">
        <f>$K$30</f>
        <v>327800</v>
      </c>
      <c r="L94" s="16"/>
    </row>
    <row r="95" spans="1:12" s="11" customFormat="1" ht="15.75" x14ac:dyDescent="0.25">
      <c r="A95" s="13"/>
      <c r="B95" s="13"/>
      <c r="C95" s="13"/>
      <c r="D95" s="13"/>
      <c r="E95" s="13"/>
      <c r="F95" s="13"/>
      <c r="G95" s="13"/>
      <c r="H95" s="13"/>
      <c r="I95" s="13"/>
      <c r="J95" s="13"/>
      <c r="K95" s="17">
        <f>$K$52</f>
        <v>299750</v>
      </c>
      <c r="L95" s="15"/>
    </row>
    <row r="96" spans="1:12" s="11" customFormat="1" ht="15.75" x14ac:dyDescent="0.25">
      <c r="A96" s="13"/>
      <c r="B96" s="13"/>
      <c r="C96" s="13"/>
      <c r="D96" s="13"/>
      <c r="E96" s="13"/>
      <c r="F96" s="13"/>
      <c r="G96" s="13"/>
      <c r="H96" s="13"/>
      <c r="I96" s="13"/>
      <c r="J96" s="13"/>
      <c r="K96" s="17">
        <f>K94-K95</f>
        <v>28050</v>
      </c>
      <c r="L96" s="15">
        <f>K96/K94*100%</f>
        <v>8.557046979865772E-2</v>
      </c>
    </row>
    <row r="97" spans="1:12" s="11" customFormat="1" ht="15.75" x14ac:dyDescent="0.25">
      <c r="A97" s="13"/>
      <c r="B97" s="13"/>
      <c r="C97" s="13"/>
      <c r="D97" s="13"/>
      <c r="E97" s="13"/>
      <c r="F97" s="13"/>
      <c r="G97" s="13"/>
      <c r="H97" s="13"/>
      <c r="I97" s="13"/>
      <c r="J97" s="13"/>
      <c r="K97" s="16"/>
      <c r="L97" s="15">
        <f>K95/K94*100%</f>
        <v>0.91442953020134232</v>
      </c>
    </row>
    <row r="98" spans="1:12" s="11" customFormat="1" ht="15.75" x14ac:dyDescent="0.25">
      <c r="A98" s="13"/>
      <c r="B98" s="14" t="s">
        <v>0</v>
      </c>
      <c r="C98" s="13"/>
      <c r="D98" s="13"/>
      <c r="E98" s="13"/>
      <c r="F98" s="13"/>
      <c r="G98" s="13"/>
      <c r="H98" s="13"/>
      <c r="I98" s="13"/>
      <c r="J98" s="13"/>
      <c r="K98" s="12"/>
      <c r="L98" s="12"/>
    </row>
    <row r="99" spans="1:12" s="6" customFormat="1" ht="20.100000000000001" customHeight="1" x14ac:dyDescent="0.25">
      <c r="A99" s="10"/>
      <c r="B99" s="9"/>
      <c r="C99" s="8"/>
      <c r="D99" s="8"/>
      <c r="E99" s="8"/>
      <c r="F99" s="8"/>
      <c r="G99" s="7"/>
      <c r="H99" s="7"/>
      <c r="I99" s="7"/>
      <c r="J99" s="7"/>
      <c r="K99" s="7"/>
      <c r="L99" s="7"/>
    </row>
  </sheetData>
  <sheetProtection selectLockedCells="1" selectUnlockedCells="1"/>
  <mergeCells count="12">
    <mergeCell ref="B66:L66"/>
    <mergeCell ref="B1:K1"/>
    <mergeCell ref="B2:K2"/>
    <mergeCell ref="B3:K3"/>
    <mergeCell ref="B5:C6"/>
    <mergeCell ref="I5:K6"/>
    <mergeCell ref="B7:K7"/>
    <mergeCell ref="B8:K8"/>
    <mergeCell ref="B9:K9"/>
    <mergeCell ref="B30:C30"/>
    <mergeCell ref="B32:L32"/>
    <mergeCell ref="B52:C52"/>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0:E15"/>
  <sheetViews>
    <sheetView workbookViewId="0">
      <selection activeCell="F11" sqref="F11"/>
    </sheetView>
  </sheetViews>
  <sheetFormatPr defaultRowHeight="15" x14ac:dyDescent="0.25"/>
  <cols>
    <col min="5" max="5" width="18.5703125" customWidth="1"/>
  </cols>
  <sheetData>
    <row r="10" spans="5:5" ht="15.75" x14ac:dyDescent="0.25">
      <c r="E10" s="153">
        <v>5261000</v>
      </c>
    </row>
    <row r="15" spans="5:5" ht="15.75" x14ac:dyDescent="0.25">
      <c r="E15" s="153">
        <v>2645500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4"/>
  <sheetViews>
    <sheetView zoomScaleNormal="100" zoomScaleSheetLayoutView="90" workbookViewId="0">
      <selection activeCell="C17" sqref="C17"/>
    </sheetView>
  </sheetViews>
  <sheetFormatPr defaultColWidth="9.140625" defaultRowHeight="20.100000000000001" customHeight="1" x14ac:dyDescent="0.25"/>
  <cols>
    <col min="1" max="1" width="6.85546875" style="5" customWidth="1"/>
    <col min="2" max="2" width="24" style="2" customWidth="1"/>
    <col min="3" max="3" width="20.28515625" style="2" customWidth="1"/>
    <col min="4" max="4" width="7.42578125" style="4" customWidth="1"/>
    <col min="5" max="5" width="8.140625" style="3" customWidth="1"/>
    <col min="6" max="6" width="9" style="2" customWidth="1"/>
    <col min="7" max="7" width="10.42578125" style="2" customWidth="1"/>
    <col min="8" max="8" width="7.42578125" style="2" customWidth="1"/>
    <col min="9" max="9" width="8" style="2" customWidth="1"/>
    <col min="10" max="10" width="10.140625" style="2" customWidth="1"/>
    <col min="11" max="11" width="15.42578125" style="2" customWidth="1"/>
    <col min="12" max="12" width="14.140625" style="2" customWidth="1"/>
    <col min="13" max="16384" width="9.140625" style="1"/>
  </cols>
  <sheetData>
    <row r="1" spans="1:12" ht="20.100000000000001" customHeight="1" x14ac:dyDescent="0.3">
      <c r="B1" s="323"/>
      <c r="C1" s="323"/>
      <c r="D1" s="323"/>
      <c r="E1" s="323"/>
      <c r="F1" s="323"/>
      <c r="G1" s="323"/>
      <c r="H1" s="323"/>
      <c r="I1" s="323"/>
      <c r="J1" s="323"/>
      <c r="K1" s="323"/>
    </row>
    <row r="2" spans="1:12" ht="20.100000000000001" customHeight="1" x14ac:dyDescent="0.25">
      <c r="B2" s="324" t="s">
        <v>42</v>
      </c>
      <c r="C2" s="324"/>
      <c r="D2" s="324"/>
      <c r="E2" s="324"/>
      <c r="F2" s="324"/>
      <c r="G2" s="324"/>
      <c r="H2" s="324"/>
      <c r="I2" s="324"/>
      <c r="J2" s="324"/>
      <c r="K2" s="324"/>
    </row>
    <row r="3" spans="1:12" ht="20.100000000000001" customHeight="1" x14ac:dyDescent="0.3">
      <c r="B3" s="325" t="s">
        <v>41</v>
      </c>
      <c r="C3" s="325"/>
      <c r="D3" s="325"/>
      <c r="E3" s="325"/>
      <c r="F3" s="325"/>
      <c r="G3" s="325"/>
      <c r="H3" s="325"/>
      <c r="I3" s="325"/>
      <c r="J3" s="325"/>
      <c r="K3" s="325"/>
    </row>
    <row r="4" spans="1:12" ht="13.5" customHeight="1" x14ac:dyDescent="0.25">
      <c r="B4" s="57"/>
    </row>
    <row r="5" spans="1:12" ht="15" customHeight="1" x14ac:dyDescent="0.25">
      <c r="B5" s="326" t="s">
        <v>40</v>
      </c>
      <c r="C5" s="326"/>
      <c r="I5" s="327" t="s">
        <v>39</v>
      </c>
      <c r="J5" s="327"/>
      <c r="K5" s="327"/>
      <c r="L5" s="56"/>
    </row>
    <row r="6" spans="1:12" ht="11.25" customHeight="1" x14ac:dyDescent="0.25">
      <c r="B6" s="326"/>
      <c r="C6" s="326"/>
      <c r="I6" s="327"/>
      <c r="J6" s="327"/>
      <c r="K6" s="327"/>
      <c r="L6" s="56"/>
    </row>
    <row r="7" spans="1:12" ht="16.5" customHeight="1" x14ac:dyDescent="0.25">
      <c r="B7" s="324" t="s">
        <v>38</v>
      </c>
      <c r="C7" s="324"/>
      <c r="D7" s="324"/>
      <c r="E7" s="324"/>
      <c r="F7" s="324"/>
      <c r="G7" s="324"/>
      <c r="H7" s="324"/>
      <c r="I7" s="324"/>
      <c r="J7" s="324"/>
      <c r="K7" s="324"/>
    </row>
    <row r="8" spans="1:12" s="6" customFormat="1" ht="58.5" customHeight="1" x14ac:dyDescent="0.25">
      <c r="A8" s="19"/>
      <c r="B8" s="328" t="s">
        <v>53</v>
      </c>
      <c r="C8" s="328"/>
      <c r="D8" s="328"/>
      <c r="E8" s="328"/>
      <c r="F8" s="328"/>
      <c r="G8" s="328"/>
      <c r="H8" s="328"/>
      <c r="I8" s="328"/>
      <c r="J8" s="328"/>
      <c r="K8" s="328"/>
      <c r="L8" s="55"/>
    </row>
    <row r="9" spans="1:12" s="6" customFormat="1" ht="20.100000000000001" customHeight="1" x14ac:dyDescent="0.25">
      <c r="A9" s="19" t="s">
        <v>37</v>
      </c>
      <c r="B9" s="322" t="s">
        <v>36</v>
      </c>
      <c r="C9" s="322"/>
      <c r="D9" s="322"/>
      <c r="E9" s="322"/>
      <c r="F9" s="322"/>
      <c r="G9" s="322"/>
      <c r="H9" s="322"/>
      <c r="I9" s="322"/>
      <c r="J9" s="322"/>
      <c r="K9" s="322"/>
      <c r="L9" s="55"/>
    </row>
    <row r="10" spans="1:12" s="6" customFormat="1" ht="12" customHeight="1" thickBot="1" x14ac:dyDescent="0.3">
      <c r="A10" s="19"/>
      <c r="B10" s="74"/>
      <c r="C10" s="74"/>
      <c r="D10" s="74"/>
      <c r="E10" s="74"/>
      <c r="F10" s="74"/>
      <c r="G10" s="74"/>
      <c r="H10" s="74"/>
      <c r="I10" s="74"/>
      <c r="J10" s="74"/>
      <c r="K10" s="74"/>
      <c r="L10" s="55"/>
    </row>
    <row r="11" spans="1:12" s="6" customFormat="1" ht="110.25" x14ac:dyDescent="0.25">
      <c r="A11" s="51" t="s">
        <v>32</v>
      </c>
      <c r="B11" s="50" t="s">
        <v>31</v>
      </c>
      <c r="C11" s="50" t="s">
        <v>30</v>
      </c>
      <c r="D11" s="47" t="s">
        <v>29</v>
      </c>
      <c r="E11" s="49" t="s">
        <v>28</v>
      </c>
      <c r="F11" s="48" t="s">
        <v>27</v>
      </c>
      <c r="G11" s="47" t="s">
        <v>26</v>
      </c>
      <c r="H11" s="47" t="s">
        <v>25</v>
      </c>
      <c r="I11" s="47" t="s">
        <v>24</v>
      </c>
      <c r="J11" s="54" t="s">
        <v>23</v>
      </c>
      <c r="K11" s="54" t="s">
        <v>22</v>
      </c>
      <c r="L11" s="46" t="s">
        <v>21</v>
      </c>
    </row>
    <row r="12" spans="1:12" s="6" customFormat="1" ht="18" customHeight="1" x14ac:dyDescent="0.25">
      <c r="A12" s="41">
        <v>1</v>
      </c>
      <c r="B12" s="40" t="s">
        <v>20</v>
      </c>
      <c r="C12" s="36"/>
      <c r="D12" s="45"/>
      <c r="E12" s="34"/>
      <c r="F12" s="33"/>
      <c r="G12" s="33"/>
      <c r="H12" s="33"/>
      <c r="I12" s="33"/>
      <c r="J12" s="32"/>
      <c r="K12" s="32"/>
      <c r="L12" s="31"/>
    </row>
    <row r="13" spans="1:12" s="6" customFormat="1" ht="31.5" x14ac:dyDescent="0.3">
      <c r="A13" s="44">
        <v>1.1000000000000001</v>
      </c>
      <c r="B13" s="79" t="s">
        <v>54</v>
      </c>
      <c r="C13" s="79" t="s">
        <v>19</v>
      </c>
      <c r="D13" s="80">
        <v>1</v>
      </c>
      <c r="E13" s="85">
        <v>43750</v>
      </c>
      <c r="F13" s="38">
        <v>0</v>
      </c>
      <c r="G13" s="38">
        <v>2000</v>
      </c>
      <c r="H13" s="33">
        <v>1</v>
      </c>
      <c r="I13" s="33">
        <v>1</v>
      </c>
      <c r="J13" s="32">
        <f>G13+F13+(D13*E13)</f>
        <v>45750</v>
      </c>
      <c r="K13" s="32">
        <f>J13*I13*H13</f>
        <v>45750</v>
      </c>
      <c r="L13" s="31"/>
    </row>
    <row r="14" spans="1:12" s="6" customFormat="1" ht="31.5" x14ac:dyDescent="0.3">
      <c r="A14" s="44">
        <v>1.2</v>
      </c>
      <c r="B14" s="79" t="s">
        <v>55</v>
      </c>
      <c r="C14" s="79" t="s">
        <v>43</v>
      </c>
      <c r="D14" s="80">
        <v>40</v>
      </c>
      <c r="E14" s="85">
        <v>43750</v>
      </c>
      <c r="F14" s="38">
        <v>0</v>
      </c>
      <c r="G14" s="38">
        <v>1000</v>
      </c>
      <c r="H14" s="33">
        <v>1</v>
      </c>
      <c r="I14" s="33">
        <v>1</v>
      </c>
      <c r="J14" s="32">
        <f t="shared" ref="J14:J20" si="0">G14+F14+(D14*E14)</f>
        <v>1751000</v>
      </c>
      <c r="K14" s="32">
        <f t="shared" ref="K14:K20" si="1">J14*I14*H14</f>
        <v>1751000</v>
      </c>
      <c r="L14" s="31"/>
    </row>
    <row r="15" spans="1:12" s="6" customFormat="1" ht="112.5" x14ac:dyDescent="0.3">
      <c r="A15" s="41">
        <v>2</v>
      </c>
      <c r="B15" s="40" t="s">
        <v>18</v>
      </c>
      <c r="C15" s="36" t="s">
        <v>7</v>
      </c>
      <c r="D15" s="81">
        <v>6</v>
      </c>
      <c r="E15" s="85">
        <v>43750</v>
      </c>
      <c r="F15" s="33"/>
      <c r="G15" s="33">
        <v>50000</v>
      </c>
      <c r="H15" s="33">
        <v>1</v>
      </c>
      <c r="I15" s="33">
        <v>1</v>
      </c>
      <c r="J15" s="32">
        <f t="shared" si="0"/>
        <v>312500</v>
      </c>
      <c r="K15" s="32">
        <f t="shared" si="1"/>
        <v>312500</v>
      </c>
      <c r="L15" s="75" t="s">
        <v>48</v>
      </c>
    </row>
    <row r="16" spans="1:12" s="6" customFormat="1" ht="18" customHeight="1" x14ac:dyDescent="0.3">
      <c r="A16" s="42"/>
      <c r="B16" s="36"/>
      <c r="C16" s="36" t="s">
        <v>17</v>
      </c>
      <c r="D16" s="81">
        <v>1.5</v>
      </c>
      <c r="E16" s="85">
        <v>43750</v>
      </c>
      <c r="F16" s="33"/>
      <c r="G16" s="33">
        <v>15000</v>
      </c>
      <c r="H16" s="33">
        <v>1</v>
      </c>
      <c r="I16" s="33">
        <v>1</v>
      </c>
      <c r="J16" s="32">
        <f t="shared" si="0"/>
        <v>80625</v>
      </c>
      <c r="K16" s="32">
        <f t="shared" si="1"/>
        <v>80625</v>
      </c>
      <c r="L16" s="31"/>
    </row>
    <row r="17" spans="1:12" s="6" customFormat="1" ht="18" customHeight="1" x14ac:dyDescent="0.25">
      <c r="A17" s="42"/>
      <c r="B17" s="36"/>
      <c r="C17" s="36" t="s">
        <v>35</v>
      </c>
      <c r="D17" s="35"/>
      <c r="E17" s="34"/>
      <c r="F17" s="33"/>
      <c r="G17" s="33"/>
      <c r="H17" s="33">
        <v>1</v>
      </c>
      <c r="I17" s="33"/>
      <c r="J17" s="32">
        <f t="shared" si="0"/>
        <v>0</v>
      </c>
      <c r="K17" s="32">
        <f t="shared" si="1"/>
        <v>0</v>
      </c>
      <c r="L17" s="31"/>
    </row>
    <row r="18" spans="1:12" s="6" customFormat="1" ht="31.5" x14ac:dyDescent="0.25">
      <c r="A18" s="41">
        <v>3</v>
      </c>
      <c r="B18" s="40" t="s">
        <v>15</v>
      </c>
      <c r="C18" s="36"/>
      <c r="D18" s="35"/>
      <c r="E18" s="34"/>
      <c r="F18" s="33"/>
      <c r="G18" s="33"/>
      <c r="H18" s="33">
        <v>1</v>
      </c>
      <c r="I18" s="33"/>
      <c r="J18" s="32">
        <f t="shared" si="0"/>
        <v>0</v>
      </c>
      <c r="K18" s="32">
        <f t="shared" si="1"/>
        <v>0</v>
      </c>
      <c r="L18" s="31"/>
    </row>
    <row r="19" spans="1:12" s="6" customFormat="1" ht="18" customHeight="1" x14ac:dyDescent="0.25">
      <c r="A19" s="43" t="s">
        <v>14</v>
      </c>
      <c r="B19" s="36" t="s">
        <v>13</v>
      </c>
      <c r="C19" s="36"/>
      <c r="D19" s="35"/>
      <c r="E19" s="34"/>
      <c r="F19" s="33"/>
      <c r="G19" s="33"/>
      <c r="H19" s="33">
        <v>1</v>
      </c>
      <c r="I19" s="33"/>
      <c r="J19" s="32">
        <f t="shared" si="0"/>
        <v>0</v>
      </c>
      <c r="K19" s="32">
        <f t="shared" si="1"/>
        <v>0</v>
      </c>
      <c r="L19" s="31"/>
    </row>
    <row r="20" spans="1:12" s="6" customFormat="1" ht="18" customHeight="1" x14ac:dyDescent="0.25">
      <c r="A20" s="43" t="s">
        <v>12</v>
      </c>
      <c r="B20" s="36" t="s">
        <v>11</v>
      </c>
      <c r="C20" s="36"/>
      <c r="D20" s="35"/>
      <c r="E20" s="34"/>
      <c r="F20" s="33"/>
      <c r="G20" s="33"/>
      <c r="H20" s="33">
        <v>1</v>
      </c>
      <c r="I20" s="33"/>
      <c r="J20" s="32">
        <f t="shared" si="0"/>
        <v>0</v>
      </c>
      <c r="K20" s="32">
        <f t="shared" si="1"/>
        <v>0</v>
      </c>
      <c r="L20" s="31"/>
    </row>
    <row r="21" spans="1:12" s="6" customFormat="1" ht="64.5" customHeight="1" x14ac:dyDescent="0.25">
      <c r="A21" s="42">
        <v>4</v>
      </c>
      <c r="B21" s="36" t="s">
        <v>10</v>
      </c>
      <c r="C21" s="36"/>
      <c r="D21" s="35"/>
      <c r="E21" s="34"/>
      <c r="F21" s="33"/>
      <c r="G21" s="33"/>
      <c r="H21" s="33"/>
      <c r="I21" s="33"/>
      <c r="J21" s="32"/>
      <c r="K21" s="32"/>
      <c r="L21" s="31"/>
    </row>
    <row r="22" spans="1:12" s="6" customFormat="1" ht="18" customHeight="1" x14ac:dyDescent="0.25">
      <c r="A22" s="42">
        <v>5</v>
      </c>
      <c r="B22" s="36" t="s">
        <v>9</v>
      </c>
      <c r="C22" s="36"/>
      <c r="D22" s="35"/>
      <c r="E22" s="34"/>
      <c r="F22" s="33"/>
      <c r="G22" s="33"/>
      <c r="H22" s="33">
        <v>1</v>
      </c>
      <c r="I22" s="33"/>
      <c r="J22" s="32">
        <f>G22+F22+(D22*E22)</f>
        <v>0</v>
      </c>
      <c r="K22" s="32">
        <f>J22*I22*H22</f>
        <v>0</v>
      </c>
      <c r="L22" s="31"/>
    </row>
    <row r="23" spans="1:12" s="6" customFormat="1" ht="16.5" x14ac:dyDescent="0.3">
      <c r="A23" s="42">
        <v>6</v>
      </c>
      <c r="B23" s="40" t="s">
        <v>8</v>
      </c>
      <c r="C23" s="36" t="s">
        <v>7</v>
      </c>
      <c r="D23" s="66">
        <v>3</v>
      </c>
      <c r="E23" s="85">
        <v>43750</v>
      </c>
      <c r="F23" s="67"/>
      <c r="G23" s="67">
        <v>50000</v>
      </c>
      <c r="H23" s="33">
        <v>1</v>
      </c>
      <c r="I23" s="33">
        <v>1</v>
      </c>
      <c r="J23" s="32">
        <f>G23+F23+(D23*E23)</f>
        <v>181250</v>
      </c>
      <c r="K23" s="32">
        <f>J23*I23*H23</f>
        <v>181250</v>
      </c>
      <c r="L23" s="31"/>
    </row>
    <row r="24" spans="1:12" s="6" customFormat="1" ht="18" customHeight="1" x14ac:dyDescent="0.3">
      <c r="A24" s="39"/>
      <c r="B24" s="36"/>
      <c r="C24" s="36" t="s">
        <v>6</v>
      </c>
      <c r="D24" s="68">
        <v>1.5</v>
      </c>
      <c r="E24" s="85">
        <v>43750</v>
      </c>
      <c r="F24" s="69"/>
      <c r="G24" s="69">
        <v>15000</v>
      </c>
      <c r="H24" s="33">
        <v>1</v>
      </c>
      <c r="I24" s="33">
        <v>1</v>
      </c>
      <c r="J24" s="32">
        <f>G24+F24+(D24*E24)</f>
        <v>80625</v>
      </c>
      <c r="K24" s="32">
        <f>J24*I24*H24</f>
        <v>80625</v>
      </c>
      <c r="L24" s="31"/>
    </row>
    <row r="25" spans="1:12" s="6" customFormat="1" ht="18" customHeight="1" x14ac:dyDescent="0.25">
      <c r="A25" s="39"/>
      <c r="B25" s="36"/>
      <c r="C25" s="36" t="s">
        <v>35</v>
      </c>
      <c r="D25" s="35"/>
      <c r="E25" s="34"/>
      <c r="F25" s="33"/>
      <c r="G25" s="33"/>
      <c r="H25" s="33">
        <v>1</v>
      </c>
      <c r="I25" s="33"/>
      <c r="J25" s="32">
        <f>G25+F25+(D25*E25)</f>
        <v>0</v>
      </c>
      <c r="K25" s="32">
        <f>J25*I25*H25</f>
        <v>0</v>
      </c>
      <c r="L25" s="31"/>
    </row>
    <row r="26" spans="1:12" s="6" customFormat="1" ht="18" customHeight="1" x14ac:dyDescent="0.25">
      <c r="A26" s="37"/>
      <c r="B26" s="36"/>
      <c r="C26" s="36" t="s">
        <v>4</v>
      </c>
      <c r="D26" s="35"/>
      <c r="E26" s="34"/>
      <c r="F26" s="33"/>
      <c r="G26" s="33"/>
      <c r="H26" s="33">
        <v>1</v>
      </c>
      <c r="I26" s="33"/>
      <c r="J26" s="32">
        <f>G26+F26+(D26*E26)</f>
        <v>0</v>
      </c>
      <c r="K26" s="32">
        <f>J26*I26*H26</f>
        <v>0</v>
      </c>
      <c r="L26" s="31"/>
    </row>
    <row r="27" spans="1:12" s="6" customFormat="1" ht="20.100000000000001" customHeight="1" thickBot="1" x14ac:dyDescent="0.3">
      <c r="A27" s="30"/>
      <c r="B27" s="329" t="s">
        <v>3</v>
      </c>
      <c r="C27" s="330"/>
      <c r="D27" s="29"/>
      <c r="E27" s="27"/>
      <c r="F27" s="27">
        <f>SUM(F12:F21)</f>
        <v>0</v>
      </c>
      <c r="G27" s="27">
        <f>SUM(G12:G21)</f>
        <v>68000</v>
      </c>
      <c r="H27" s="28"/>
      <c r="I27" s="27"/>
      <c r="J27" s="26">
        <f>SUM(J12:J26)</f>
        <v>2451750</v>
      </c>
      <c r="K27" s="26">
        <f>SUM(K12:K26)</f>
        <v>2451750</v>
      </c>
      <c r="L27" s="25"/>
    </row>
    <row r="28" spans="1:12" s="6" customFormat="1" ht="20.100000000000001" customHeight="1" x14ac:dyDescent="0.25">
      <c r="A28" s="24"/>
      <c r="B28" s="23"/>
      <c r="C28" s="23"/>
      <c r="D28" s="22"/>
      <c r="E28" s="20"/>
      <c r="F28" s="20"/>
      <c r="G28" s="20"/>
      <c r="H28" s="21"/>
      <c r="I28" s="20"/>
      <c r="J28" s="20"/>
      <c r="K28" s="20"/>
      <c r="L28" s="20"/>
    </row>
    <row r="29" spans="1:12" s="6" customFormat="1" ht="27.75" customHeight="1" x14ac:dyDescent="0.25">
      <c r="A29" s="19" t="s">
        <v>34</v>
      </c>
      <c r="B29" s="322" t="s">
        <v>33</v>
      </c>
      <c r="C29" s="322"/>
      <c r="D29" s="322"/>
      <c r="E29" s="322"/>
      <c r="F29" s="322"/>
      <c r="G29" s="322"/>
      <c r="H29" s="322"/>
      <c r="I29" s="322"/>
      <c r="J29" s="322"/>
      <c r="K29" s="322"/>
      <c r="L29" s="322"/>
    </row>
    <row r="30" spans="1:12" s="6" customFormat="1" ht="20.100000000000001" customHeight="1" thickBot="1" x14ac:dyDescent="0.3">
      <c r="A30" s="10"/>
      <c r="B30" s="7"/>
      <c r="C30" s="7"/>
      <c r="D30" s="53"/>
      <c r="E30" s="52"/>
      <c r="F30" s="7"/>
      <c r="G30" s="7"/>
      <c r="H30" s="7"/>
      <c r="I30" s="7"/>
      <c r="J30" s="7"/>
      <c r="K30" s="7"/>
      <c r="L30" s="7"/>
    </row>
    <row r="31" spans="1:12" s="6" customFormat="1" ht="110.25" x14ac:dyDescent="0.25">
      <c r="A31" s="51" t="s">
        <v>32</v>
      </c>
      <c r="B31" s="50" t="s">
        <v>31</v>
      </c>
      <c r="C31" s="50" t="s">
        <v>30</v>
      </c>
      <c r="D31" s="47" t="s">
        <v>29</v>
      </c>
      <c r="E31" s="49" t="s">
        <v>28</v>
      </c>
      <c r="F31" s="48" t="s">
        <v>27</v>
      </c>
      <c r="G31" s="47" t="s">
        <v>26</v>
      </c>
      <c r="H31" s="47" t="s">
        <v>25</v>
      </c>
      <c r="I31" s="47" t="s">
        <v>24</v>
      </c>
      <c r="J31" s="47" t="s">
        <v>23</v>
      </c>
      <c r="K31" s="47" t="s">
        <v>22</v>
      </c>
      <c r="L31" s="46" t="s">
        <v>21</v>
      </c>
    </row>
    <row r="32" spans="1:12" s="6" customFormat="1" ht="18" customHeight="1" x14ac:dyDescent="0.25">
      <c r="A32" s="41">
        <v>1</v>
      </c>
      <c r="B32" s="40" t="s">
        <v>20</v>
      </c>
      <c r="C32" s="36"/>
      <c r="D32" s="45"/>
      <c r="E32" s="34"/>
      <c r="F32" s="33"/>
      <c r="G32" s="33"/>
      <c r="H32" s="33"/>
      <c r="I32" s="33"/>
      <c r="J32" s="32"/>
      <c r="K32" s="32"/>
      <c r="L32" s="31"/>
    </row>
    <row r="33" spans="1:12" s="6" customFormat="1" ht="31.5" x14ac:dyDescent="0.3">
      <c r="A33" s="44">
        <v>1.1000000000000001</v>
      </c>
      <c r="B33" s="79" t="s">
        <v>54</v>
      </c>
      <c r="C33" s="79" t="s">
        <v>19</v>
      </c>
      <c r="D33" s="80">
        <v>1</v>
      </c>
      <c r="E33" s="85">
        <v>43750</v>
      </c>
      <c r="F33" s="38">
        <v>0</v>
      </c>
      <c r="G33" s="38">
        <v>2000</v>
      </c>
      <c r="H33" s="33">
        <v>1</v>
      </c>
      <c r="I33" s="33">
        <v>1</v>
      </c>
      <c r="J33" s="32">
        <f>G33+F33+(D33*E33)</f>
        <v>45750</v>
      </c>
      <c r="K33" s="32">
        <f>J33*I33*H33</f>
        <v>45750</v>
      </c>
      <c r="L33" s="31"/>
    </row>
    <row r="34" spans="1:12" s="6" customFormat="1" ht="31.5" x14ac:dyDescent="0.3">
      <c r="A34" s="44">
        <v>1.2</v>
      </c>
      <c r="B34" s="79" t="s">
        <v>55</v>
      </c>
      <c r="C34" s="79" t="s">
        <v>43</v>
      </c>
      <c r="D34" s="80">
        <v>40</v>
      </c>
      <c r="E34" s="85">
        <v>43750</v>
      </c>
      <c r="F34" s="38">
        <v>0</v>
      </c>
      <c r="G34" s="38">
        <v>1000</v>
      </c>
      <c r="H34" s="33">
        <v>1</v>
      </c>
      <c r="I34" s="33">
        <v>1</v>
      </c>
      <c r="J34" s="32">
        <f t="shared" ref="J34:J40" si="2">G34+F34+(D34*E34)</f>
        <v>1751000</v>
      </c>
      <c r="K34" s="32">
        <f t="shared" ref="K34:K40" si="3">J34*I34*H34</f>
        <v>1751000</v>
      </c>
      <c r="L34" s="31"/>
    </row>
    <row r="35" spans="1:12" s="6" customFormat="1" ht="112.5" x14ac:dyDescent="0.3">
      <c r="A35" s="41">
        <v>2</v>
      </c>
      <c r="B35" s="40" t="s">
        <v>18</v>
      </c>
      <c r="C35" s="36" t="s">
        <v>7</v>
      </c>
      <c r="D35" s="81">
        <v>6</v>
      </c>
      <c r="E35" s="85">
        <v>43750</v>
      </c>
      <c r="F35" s="33"/>
      <c r="G35" s="33">
        <v>50000</v>
      </c>
      <c r="H35" s="33">
        <v>1</v>
      </c>
      <c r="I35" s="33">
        <v>1</v>
      </c>
      <c r="J35" s="32">
        <f t="shared" si="2"/>
        <v>312500</v>
      </c>
      <c r="K35" s="32">
        <f t="shared" si="3"/>
        <v>312500</v>
      </c>
      <c r="L35" s="75" t="s">
        <v>48</v>
      </c>
    </row>
    <row r="36" spans="1:12" s="6" customFormat="1" ht="18" customHeight="1" x14ac:dyDescent="0.3">
      <c r="A36" s="42"/>
      <c r="B36" s="36"/>
      <c r="C36" s="36" t="s">
        <v>17</v>
      </c>
      <c r="D36" s="81">
        <v>1.5</v>
      </c>
      <c r="E36" s="85">
        <v>43750</v>
      </c>
      <c r="F36" s="33"/>
      <c r="G36" s="33">
        <v>15000</v>
      </c>
      <c r="H36" s="33">
        <v>1</v>
      </c>
      <c r="I36" s="33">
        <v>1</v>
      </c>
      <c r="J36" s="32">
        <f t="shared" si="2"/>
        <v>80625</v>
      </c>
      <c r="K36" s="32">
        <f t="shared" si="3"/>
        <v>80625</v>
      </c>
      <c r="L36" s="31"/>
    </row>
    <row r="37" spans="1:12" s="6" customFormat="1" ht="18" customHeight="1" x14ac:dyDescent="0.25">
      <c r="A37" s="42"/>
      <c r="B37" s="36"/>
      <c r="C37" s="36" t="s">
        <v>35</v>
      </c>
      <c r="D37" s="35"/>
      <c r="E37" s="34"/>
      <c r="F37" s="33"/>
      <c r="G37" s="33"/>
      <c r="H37" s="33">
        <v>1</v>
      </c>
      <c r="I37" s="33"/>
      <c r="J37" s="32">
        <f t="shared" si="2"/>
        <v>0</v>
      </c>
      <c r="K37" s="32">
        <f t="shared" si="3"/>
        <v>0</v>
      </c>
      <c r="L37" s="31"/>
    </row>
    <row r="38" spans="1:12" s="6" customFormat="1" ht="31.5" x14ac:dyDescent="0.25">
      <c r="A38" s="41">
        <v>3</v>
      </c>
      <c r="B38" s="40" t="s">
        <v>15</v>
      </c>
      <c r="C38" s="36"/>
      <c r="D38" s="35"/>
      <c r="E38" s="34"/>
      <c r="F38" s="33"/>
      <c r="G38" s="33"/>
      <c r="H38" s="33">
        <v>1</v>
      </c>
      <c r="I38" s="33"/>
      <c r="J38" s="32">
        <f t="shared" si="2"/>
        <v>0</v>
      </c>
      <c r="K38" s="32">
        <f t="shared" si="3"/>
        <v>0</v>
      </c>
      <c r="L38" s="31"/>
    </row>
    <row r="39" spans="1:12" s="6" customFormat="1" ht="18" customHeight="1" x14ac:dyDescent="0.25">
      <c r="A39" s="43" t="s">
        <v>14</v>
      </c>
      <c r="B39" s="36" t="s">
        <v>13</v>
      </c>
      <c r="C39" s="36"/>
      <c r="D39" s="35"/>
      <c r="E39" s="34"/>
      <c r="F39" s="33"/>
      <c r="G39" s="33"/>
      <c r="H39" s="33">
        <v>1</v>
      </c>
      <c r="I39" s="33"/>
      <c r="J39" s="32">
        <f t="shared" si="2"/>
        <v>0</v>
      </c>
      <c r="K39" s="32">
        <f t="shared" si="3"/>
        <v>0</v>
      </c>
      <c r="L39" s="31"/>
    </row>
    <row r="40" spans="1:12" s="6" customFormat="1" ht="18" customHeight="1" x14ac:dyDescent="0.25">
      <c r="A40" s="43" t="s">
        <v>12</v>
      </c>
      <c r="B40" s="36" t="s">
        <v>11</v>
      </c>
      <c r="C40" s="36"/>
      <c r="D40" s="35"/>
      <c r="E40" s="34"/>
      <c r="F40" s="33"/>
      <c r="G40" s="33"/>
      <c r="H40" s="33">
        <v>1</v>
      </c>
      <c r="I40" s="33"/>
      <c r="J40" s="32">
        <f t="shared" si="2"/>
        <v>0</v>
      </c>
      <c r="K40" s="32">
        <f t="shared" si="3"/>
        <v>0</v>
      </c>
      <c r="L40" s="31"/>
    </row>
    <row r="41" spans="1:12" s="6" customFormat="1" ht="64.5" customHeight="1" x14ac:dyDescent="0.25">
      <c r="A41" s="42">
        <v>4</v>
      </c>
      <c r="B41" s="36" t="s">
        <v>10</v>
      </c>
      <c r="C41" s="36"/>
      <c r="D41" s="35"/>
      <c r="E41" s="34"/>
      <c r="F41" s="33"/>
      <c r="G41" s="33"/>
      <c r="H41" s="33"/>
      <c r="I41" s="33"/>
      <c r="J41" s="32"/>
      <c r="K41" s="32"/>
      <c r="L41" s="31"/>
    </row>
    <row r="42" spans="1:12" s="6" customFormat="1" ht="18" customHeight="1" x14ac:dyDescent="0.25">
      <c r="A42" s="42">
        <v>5</v>
      </c>
      <c r="B42" s="36" t="s">
        <v>9</v>
      </c>
      <c r="C42" s="36"/>
      <c r="D42" s="35"/>
      <c r="E42" s="34"/>
      <c r="F42" s="33"/>
      <c r="G42" s="33"/>
      <c r="H42" s="33">
        <v>1</v>
      </c>
      <c r="I42" s="33"/>
      <c r="J42" s="32">
        <f>G42+F42+(D42*E42)</f>
        <v>0</v>
      </c>
      <c r="K42" s="32">
        <f>J42*I42*H42</f>
        <v>0</v>
      </c>
      <c r="L42" s="31"/>
    </row>
    <row r="43" spans="1:12" s="6" customFormat="1" ht="16.5" x14ac:dyDescent="0.3">
      <c r="A43" s="42">
        <v>6</v>
      </c>
      <c r="B43" s="40" t="s">
        <v>8</v>
      </c>
      <c r="C43" s="36" t="s">
        <v>7</v>
      </c>
      <c r="D43" s="66">
        <v>3</v>
      </c>
      <c r="E43" s="85">
        <v>43750</v>
      </c>
      <c r="F43" s="67"/>
      <c r="G43" s="67">
        <v>50000</v>
      </c>
      <c r="H43" s="33">
        <v>1</v>
      </c>
      <c r="I43" s="33">
        <v>1</v>
      </c>
      <c r="J43" s="32">
        <f>G43+F43+(D43*E43)</f>
        <v>181250</v>
      </c>
      <c r="K43" s="32">
        <f>J43*I43*H43</f>
        <v>181250</v>
      </c>
      <c r="L43" s="31"/>
    </row>
    <row r="44" spans="1:12" s="6" customFormat="1" ht="18" customHeight="1" x14ac:dyDescent="0.3">
      <c r="A44" s="39"/>
      <c r="B44" s="36"/>
      <c r="C44" s="36" t="s">
        <v>6</v>
      </c>
      <c r="D44" s="68">
        <v>1.5</v>
      </c>
      <c r="E44" s="85">
        <v>43750</v>
      </c>
      <c r="F44" s="69"/>
      <c r="G44" s="69">
        <v>15000</v>
      </c>
      <c r="H44" s="33">
        <v>1</v>
      </c>
      <c r="I44" s="33">
        <v>1</v>
      </c>
      <c r="J44" s="32">
        <f>G44+F44+(D44*E44)</f>
        <v>80625</v>
      </c>
      <c r="K44" s="32">
        <f>J44*I44*H44</f>
        <v>80625</v>
      </c>
      <c r="L44" s="31"/>
    </row>
    <row r="45" spans="1:12" s="6" customFormat="1" ht="18" customHeight="1" x14ac:dyDescent="0.25">
      <c r="A45" s="39"/>
      <c r="B45" s="36"/>
      <c r="C45" s="36" t="s">
        <v>35</v>
      </c>
      <c r="D45" s="35"/>
      <c r="E45" s="34"/>
      <c r="F45" s="33"/>
      <c r="G45" s="33"/>
      <c r="H45" s="33">
        <v>1</v>
      </c>
      <c r="I45" s="33"/>
      <c r="J45" s="32">
        <f>G45+F45+(D45*E45)</f>
        <v>0</v>
      </c>
      <c r="K45" s="32">
        <f>J45*I45*H45</f>
        <v>0</v>
      </c>
      <c r="L45" s="31"/>
    </row>
    <row r="46" spans="1:12" s="6" customFormat="1" ht="18" customHeight="1" x14ac:dyDescent="0.25">
      <c r="A46" s="37"/>
      <c r="B46" s="36"/>
      <c r="C46" s="36" t="s">
        <v>4</v>
      </c>
      <c r="D46" s="35"/>
      <c r="E46" s="34"/>
      <c r="F46" s="33"/>
      <c r="G46" s="33"/>
      <c r="H46" s="33">
        <v>1</v>
      </c>
      <c r="I46" s="33"/>
      <c r="J46" s="32">
        <f>G46+F46+(D46*E46)</f>
        <v>0</v>
      </c>
      <c r="K46" s="32">
        <f>J46*I46*H46</f>
        <v>0</v>
      </c>
      <c r="L46" s="31"/>
    </row>
    <row r="47" spans="1:12" s="6" customFormat="1" ht="19.5" customHeight="1" thickBot="1" x14ac:dyDescent="0.3">
      <c r="A47" s="30"/>
      <c r="B47" s="329" t="s">
        <v>3</v>
      </c>
      <c r="C47" s="330"/>
      <c r="D47" s="29"/>
      <c r="E47" s="27"/>
      <c r="F47" s="27">
        <f>SUM(F32:F44)</f>
        <v>0</v>
      </c>
      <c r="G47" s="27">
        <f>SUM(G32:G44)</f>
        <v>133000</v>
      </c>
      <c r="H47" s="28"/>
      <c r="I47" s="27"/>
      <c r="J47" s="26">
        <f>SUM(J32:J46)</f>
        <v>2451750</v>
      </c>
      <c r="K47" s="26">
        <f>SUM(K32:K46)</f>
        <v>2451750</v>
      </c>
      <c r="L47" s="25"/>
    </row>
    <row r="48" spans="1:12" s="6" customFormat="1" ht="1.5" customHeight="1" x14ac:dyDescent="0.25">
      <c r="A48" s="24"/>
      <c r="B48" s="23"/>
      <c r="C48" s="23"/>
      <c r="D48" s="22"/>
      <c r="E48" s="20"/>
      <c r="F48" s="20"/>
      <c r="G48" s="20"/>
      <c r="H48" s="21"/>
      <c r="I48" s="20"/>
      <c r="J48" s="20"/>
      <c r="K48" s="20"/>
      <c r="L48" s="20"/>
    </row>
    <row r="49" spans="1:12" s="6" customFormat="1" ht="19.5" customHeight="1" x14ac:dyDescent="0.25">
      <c r="A49" s="24"/>
      <c r="B49" s="23"/>
      <c r="C49" s="23"/>
      <c r="D49" s="22"/>
      <c r="E49" s="20"/>
      <c r="F49" s="20"/>
      <c r="G49" s="20"/>
      <c r="H49" s="21"/>
      <c r="I49" s="20"/>
      <c r="J49" s="20"/>
      <c r="K49" s="20"/>
      <c r="L49" s="20"/>
    </row>
    <row r="50" spans="1:12" s="6" customFormat="1" ht="19.5" customHeight="1" x14ac:dyDescent="0.25">
      <c r="A50" s="24"/>
      <c r="B50" s="23"/>
      <c r="C50" s="23"/>
      <c r="D50" s="22"/>
      <c r="E50" s="20"/>
      <c r="F50" s="20"/>
      <c r="G50" s="20"/>
      <c r="H50" s="21"/>
      <c r="I50" s="20"/>
      <c r="J50" s="20"/>
      <c r="K50" s="20"/>
      <c r="L50" s="20"/>
    </row>
    <row r="51" spans="1:12" s="6" customFormat="1" ht="19.5" customHeight="1" x14ac:dyDescent="0.25">
      <c r="A51" s="24"/>
      <c r="B51" s="23"/>
      <c r="C51" s="23"/>
      <c r="D51" s="22"/>
      <c r="E51" s="20"/>
      <c r="F51" s="20"/>
      <c r="G51" s="20"/>
      <c r="H51" s="21"/>
      <c r="I51" s="20"/>
      <c r="J51" s="20"/>
      <c r="K51" s="20"/>
      <c r="L51" s="20"/>
    </row>
    <row r="52" spans="1:12" s="6" customFormat="1" ht="19.5" customHeight="1" x14ac:dyDescent="0.25">
      <c r="A52" s="24"/>
      <c r="B52" s="23"/>
      <c r="C52" s="23"/>
      <c r="D52" s="22"/>
      <c r="E52" s="20"/>
      <c r="F52" s="20"/>
      <c r="G52" s="20"/>
      <c r="H52" s="21"/>
      <c r="I52" s="20"/>
      <c r="J52" s="20"/>
      <c r="K52" s="20"/>
      <c r="L52" s="20"/>
    </row>
    <row r="53" spans="1:12" s="6" customFormat="1" ht="19.5" customHeight="1" x14ac:dyDescent="0.25">
      <c r="A53" s="24"/>
      <c r="B53" s="23"/>
      <c r="C53" s="23"/>
      <c r="D53" s="22"/>
      <c r="E53" s="20"/>
      <c r="F53" s="20"/>
      <c r="G53" s="20"/>
      <c r="H53" s="21"/>
      <c r="I53" s="20"/>
      <c r="J53" s="20"/>
      <c r="K53" s="20"/>
      <c r="L53" s="20"/>
    </row>
    <row r="54" spans="1:12" s="6" customFormat="1" ht="19.5" customHeight="1" x14ac:dyDescent="0.25">
      <c r="A54" s="24"/>
      <c r="B54" s="23"/>
      <c r="C54" s="23"/>
      <c r="D54" s="22"/>
      <c r="E54" s="20"/>
      <c r="F54" s="20"/>
      <c r="G54" s="20"/>
      <c r="H54" s="21"/>
      <c r="I54" s="20"/>
      <c r="J54" s="20"/>
      <c r="K54" s="20"/>
      <c r="L54" s="20"/>
    </row>
    <row r="55" spans="1:12" s="6" customFormat="1" ht="19.5" customHeight="1" x14ac:dyDescent="0.25">
      <c r="A55" s="24"/>
      <c r="B55" s="23"/>
      <c r="C55" s="23"/>
      <c r="D55" s="22"/>
      <c r="E55" s="20"/>
      <c r="F55" s="20"/>
      <c r="G55" s="20"/>
      <c r="H55" s="21"/>
      <c r="I55" s="20"/>
      <c r="J55" s="20"/>
      <c r="K55" s="20"/>
      <c r="L55" s="20"/>
    </row>
    <row r="56" spans="1:12" s="6" customFormat="1" ht="19.5" customHeight="1" x14ac:dyDescent="0.25">
      <c r="A56" s="24"/>
      <c r="B56" s="23"/>
      <c r="C56" s="23"/>
      <c r="D56" s="22"/>
      <c r="E56" s="20"/>
      <c r="F56" s="20"/>
      <c r="G56" s="20"/>
      <c r="H56" s="21"/>
      <c r="I56" s="20"/>
      <c r="J56" s="20"/>
      <c r="K56" s="20"/>
      <c r="L56" s="20"/>
    </row>
    <row r="57" spans="1:12" s="6" customFormat="1" ht="19.5" customHeight="1" x14ac:dyDescent="0.25">
      <c r="A57" s="24"/>
      <c r="B57" s="23"/>
      <c r="C57" s="23"/>
      <c r="D57" s="22"/>
      <c r="E57" s="20"/>
      <c r="F57" s="20"/>
      <c r="G57" s="20"/>
      <c r="H57" s="21"/>
      <c r="I57" s="20"/>
      <c r="J57" s="20"/>
      <c r="K57" s="20"/>
      <c r="L57" s="20"/>
    </row>
    <row r="58" spans="1:12" s="6" customFormat="1" ht="19.5" customHeight="1" x14ac:dyDescent="0.25">
      <c r="A58" s="24"/>
      <c r="B58" s="23"/>
      <c r="C58" s="23"/>
      <c r="D58" s="22"/>
      <c r="E58" s="20"/>
      <c r="F58" s="20"/>
      <c r="G58" s="20"/>
      <c r="H58" s="21"/>
      <c r="I58" s="20"/>
      <c r="J58" s="20"/>
      <c r="K58" s="20"/>
      <c r="L58" s="20"/>
    </row>
    <row r="59" spans="1:12" s="6" customFormat="1" ht="19.5" customHeight="1" x14ac:dyDescent="0.25">
      <c r="A59" s="24"/>
      <c r="B59" s="23"/>
      <c r="C59" s="23"/>
      <c r="D59" s="22"/>
      <c r="E59" s="20"/>
      <c r="F59" s="20"/>
      <c r="G59" s="20"/>
      <c r="H59" s="21"/>
      <c r="I59" s="20"/>
      <c r="J59" s="20"/>
      <c r="K59" s="20"/>
      <c r="L59" s="20"/>
    </row>
    <row r="60" spans="1:12" s="6" customFormat="1" ht="19.5" customHeight="1" x14ac:dyDescent="0.25">
      <c r="A60" s="24"/>
      <c r="B60" s="23"/>
      <c r="C60" s="23"/>
      <c r="D60" s="22"/>
      <c r="E60" s="20"/>
      <c r="F60" s="20"/>
      <c r="G60" s="20"/>
      <c r="H60" s="21"/>
      <c r="I60" s="20"/>
      <c r="J60" s="20"/>
      <c r="K60" s="20"/>
      <c r="L60" s="20"/>
    </row>
    <row r="61" spans="1:12" s="6" customFormat="1" ht="29.25" customHeight="1" x14ac:dyDescent="0.25">
      <c r="A61" s="19" t="s">
        <v>2</v>
      </c>
      <c r="B61" s="322" t="s">
        <v>1</v>
      </c>
      <c r="C61" s="322"/>
      <c r="D61" s="322"/>
      <c r="E61" s="322"/>
      <c r="F61" s="322"/>
      <c r="G61" s="322"/>
      <c r="H61" s="322"/>
      <c r="I61" s="322"/>
      <c r="J61" s="322"/>
      <c r="K61" s="322"/>
      <c r="L61" s="322"/>
    </row>
    <row r="62" spans="1:12" s="11" customFormat="1" ht="15.75" x14ac:dyDescent="0.25">
      <c r="A62" s="13"/>
      <c r="B62" s="13"/>
      <c r="C62" s="13"/>
      <c r="D62" s="13"/>
      <c r="E62" s="13"/>
      <c r="F62" s="13"/>
      <c r="G62" s="13"/>
      <c r="H62" s="13"/>
      <c r="I62" s="13"/>
      <c r="J62" s="13"/>
      <c r="K62" s="13"/>
      <c r="L62" s="13"/>
    </row>
    <row r="63" spans="1:12" s="11" customFormat="1" ht="15.75" x14ac:dyDescent="0.25">
      <c r="A63" s="13"/>
      <c r="B63" s="13"/>
      <c r="C63" s="13"/>
      <c r="D63" s="13"/>
      <c r="E63" s="13"/>
      <c r="F63" s="13"/>
      <c r="G63" s="13"/>
      <c r="H63" s="13"/>
      <c r="I63" s="13"/>
      <c r="J63" s="13"/>
      <c r="K63" s="13"/>
      <c r="L63" s="13"/>
    </row>
    <row r="64" spans="1:12" s="11" customFormat="1" ht="15.75" x14ac:dyDescent="0.25">
      <c r="A64" s="13"/>
      <c r="B64" s="13"/>
      <c r="C64" s="13"/>
      <c r="D64" s="13"/>
      <c r="E64" s="13"/>
      <c r="F64" s="13"/>
      <c r="G64" s="13"/>
      <c r="H64" s="13"/>
      <c r="I64" s="13"/>
      <c r="J64" s="13"/>
      <c r="K64" s="13"/>
      <c r="L64" s="13"/>
    </row>
    <row r="65" spans="1:12" s="11" customFormat="1" ht="15.75" x14ac:dyDescent="0.25">
      <c r="A65" s="13"/>
      <c r="B65" s="13"/>
      <c r="C65" s="13"/>
      <c r="D65" s="13"/>
      <c r="E65" s="13"/>
      <c r="F65" s="13"/>
      <c r="G65" s="13"/>
      <c r="H65" s="13"/>
      <c r="I65" s="13"/>
      <c r="J65" s="13"/>
      <c r="K65" s="13"/>
      <c r="L65" s="13"/>
    </row>
    <row r="66" spans="1:12" s="11" customFormat="1" ht="15.75" x14ac:dyDescent="0.25">
      <c r="A66" s="13"/>
      <c r="B66" s="13"/>
      <c r="C66" s="13"/>
      <c r="D66" s="13"/>
      <c r="E66" s="13"/>
      <c r="F66" s="13"/>
      <c r="G66" s="13"/>
      <c r="H66" s="13"/>
      <c r="I66" s="13"/>
      <c r="J66" s="13"/>
      <c r="K66" s="13"/>
      <c r="L66" s="13"/>
    </row>
    <row r="67" spans="1:12" s="11" customFormat="1" ht="15.75" x14ac:dyDescent="0.25">
      <c r="A67" s="13"/>
      <c r="B67" s="13"/>
      <c r="C67" s="13"/>
      <c r="D67" s="13"/>
      <c r="E67" s="13"/>
      <c r="F67" s="13"/>
      <c r="G67" s="13"/>
      <c r="H67" s="13"/>
      <c r="I67" s="13"/>
      <c r="J67" s="13"/>
      <c r="K67" s="13"/>
      <c r="L67" s="13"/>
    </row>
    <row r="68" spans="1:12" s="11" customFormat="1" ht="15.75" x14ac:dyDescent="0.25">
      <c r="A68" s="13"/>
      <c r="B68" s="13"/>
      <c r="C68" s="13"/>
      <c r="D68" s="13"/>
      <c r="E68" s="13"/>
      <c r="F68" s="13"/>
      <c r="G68" s="13"/>
      <c r="H68" s="13"/>
      <c r="I68" s="13"/>
      <c r="J68" s="13"/>
      <c r="K68" s="13"/>
      <c r="L68" s="13"/>
    </row>
    <row r="69" spans="1:12" s="11" customFormat="1" ht="15.75" x14ac:dyDescent="0.25">
      <c r="A69" s="13"/>
      <c r="B69" s="13"/>
      <c r="C69" s="13"/>
      <c r="D69" s="13"/>
      <c r="E69" s="13"/>
      <c r="F69" s="13"/>
      <c r="G69" s="13"/>
      <c r="H69" s="13"/>
      <c r="I69" s="13"/>
      <c r="J69" s="13"/>
      <c r="K69" s="13"/>
      <c r="L69" s="13"/>
    </row>
    <row r="70" spans="1:12" s="11" customFormat="1" ht="15.75" x14ac:dyDescent="0.25">
      <c r="A70" s="13"/>
      <c r="B70" s="13"/>
      <c r="C70" s="13"/>
      <c r="D70" s="13"/>
      <c r="E70" s="13"/>
      <c r="F70" s="13"/>
      <c r="G70" s="13"/>
      <c r="H70" s="13"/>
      <c r="I70" s="13"/>
      <c r="J70" s="13"/>
      <c r="K70" s="13"/>
      <c r="L70" s="13"/>
    </row>
    <row r="71" spans="1:12" s="11" customFormat="1" ht="15.75" x14ac:dyDescent="0.25">
      <c r="A71" s="13"/>
      <c r="B71" s="13"/>
      <c r="C71" s="13"/>
      <c r="D71" s="13"/>
      <c r="E71" s="13"/>
      <c r="F71" s="13"/>
      <c r="G71" s="13"/>
      <c r="H71" s="13"/>
      <c r="I71" s="13"/>
      <c r="J71" s="13"/>
      <c r="K71" s="13"/>
      <c r="L71" s="13"/>
    </row>
    <row r="72" spans="1:12" s="11" customFormat="1" ht="15.75" x14ac:dyDescent="0.25">
      <c r="A72" s="13"/>
      <c r="B72" s="13"/>
      <c r="C72" s="13"/>
      <c r="D72" s="13"/>
      <c r="E72" s="13"/>
      <c r="F72" s="13"/>
      <c r="G72" s="13"/>
      <c r="H72" s="13"/>
      <c r="I72" s="13"/>
      <c r="J72" s="13"/>
      <c r="K72" s="13"/>
      <c r="L72" s="13"/>
    </row>
    <row r="73" spans="1:12" s="11" customFormat="1" ht="15.75" x14ac:dyDescent="0.25">
      <c r="A73" s="13"/>
      <c r="B73" s="13"/>
      <c r="C73" s="13"/>
      <c r="D73" s="13"/>
      <c r="E73" s="13"/>
      <c r="F73" s="13"/>
      <c r="G73" s="13"/>
      <c r="H73" s="13"/>
      <c r="I73" s="13"/>
      <c r="J73" s="13"/>
      <c r="K73" s="13"/>
      <c r="L73" s="13"/>
    </row>
    <row r="74" spans="1:12" s="11" customFormat="1" ht="15.75" x14ac:dyDescent="0.25">
      <c r="A74" s="13"/>
      <c r="B74" s="13"/>
      <c r="C74" s="13"/>
      <c r="D74" s="13"/>
      <c r="E74" s="13"/>
      <c r="F74" s="13"/>
      <c r="G74" s="13"/>
      <c r="H74" s="13"/>
      <c r="I74" s="13"/>
      <c r="J74" s="13"/>
      <c r="K74" s="13"/>
      <c r="L74" s="13"/>
    </row>
    <row r="75" spans="1:12" s="11" customFormat="1" ht="15.75" x14ac:dyDescent="0.25">
      <c r="A75" s="13"/>
      <c r="B75" s="13"/>
      <c r="C75" s="13"/>
      <c r="D75" s="13"/>
      <c r="E75" s="13"/>
      <c r="F75" s="13"/>
      <c r="G75" s="13"/>
      <c r="H75" s="13"/>
      <c r="I75" s="13"/>
      <c r="J75" s="13"/>
      <c r="K75" s="13"/>
      <c r="L75" s="13"/>
    </row>
    <row r="76" spans="1:12" s="11" customFormat="1" ht="15.75" x14ac:dyDescent="0.25">
      <c r="A76" s="13"/>
      <c r="B76" s="13"/>
      <c r="C76" s="13"/>
      <c r="D76" s="13"/>
      <c r="E76" s="13"/>
      <c r="F76" s="13"/>
      <c r="G76" s="13"/>
      <c r="H76" s="13"/>
      <c r="I76" s="13"/>
      <c r="J76" s="13"/>
      <c r="K76" s="13"/>
      <c r="L76" s="13"/>
    </row>
    <row r="77" spans="1:12" s="11" customFormat="1" ht="15.75" x14ac:dyDescent="0.25">
      <c r="A77" s="13"/>
      <c r="B77" s="13"/>
      <c r="C77" s="13"/>
      <c r="D77" s="13"/>
      <c r="E77" s="13"/>
      <c r="F77" s="13"/>
      <c r="G77" s="13"/>
      <c r="H77" s="13"/>
      <c r="I77" s="13"/>
      <c r="J77" s="13"/>
      <c r="K77" s="13"/>
      <c r="L77" s="13"/>
    </row>
    <row r="78" spans="1:12" s="11" customFormat="1" ht="15.75" x14ac:dyDescent="0.25">
      <c r="A78" s="13"/>
      <c r="B78" s="13"/>
      <c r="C78" s="13"/>
      <c r="D78" s="13"/>
      <c r="E78" s="13"/>
      <c r="F78" s="13"/>
      <c r="G78" s="13"/>
      <c r="H78" s="13"/>
      <c r="I78" s="13"/>
      <c r="J78" s="13"/>
      <c r="K78" s="13"/>
      <c r="L78" s="13"/>
    </row>
    <row r="79" spans="1:12" s="11" customFormat="1" ht="15.75" x14ac:dyDescent="0.25">
      <c r="A79" s="13"/>
      <c r="B79" s="13"/>
      <c r="C79" s="13"/>
      <c r="D79" s="13"/>
      <c r="E79" s="13"/>
      <c r="F79" s="13"/>
      <c r="G79" s="13"/>
      <c r="H79" s="13"/>
      <c r="I79" s="13"/>
      <c r="J79" s="13"/>
      <c r="K79" s="18"/>
      <c r="L79" s="18"/>
    </row>
    <row r="80" spans="1:12" s="11" customFormat="1" ht="15.75" x14ac:dyDescent="0.25">
      <c r="A80" s="13"/>
      <c r="B80" s="13"/>
      <c r="C80" s="13"/>
      <c r="D80" s="13"/>
      <c r="E80" s="13"/>
      <c r="F80" s="13"/>
      <c r="G80" s="13"/>
      <c r="H80" s="13"/>
      <c r="I80" s="13"/>
      <c r="J80" s="13"/>
      <c r="K80" s="18"/>
      <c r="L80" s="18"/>
    </row>
    <row r="81" spans="1:12" s="11" customFormat="1" ht="15.75" x14ac:dyDescent="0.25">
      <c r="A81" s="13"/>
      <c r="B81" s="13"/>
      <c r="C81" s="13"/>
      <c r="D81" s="13"/>
      <c r="E81" s="13"/>
      <c r="F81" s="13"/>
      <c r="G81" s="13"/>
      <c r="H81" s="13"/>
      <c r="I81" s="13"/>
      <c r="J81" s="13"/>
      <c r="K81" s="18"/>
      <c r="L81" s="18"/>
    </row>
    <row r="82" spans="1:12" s="11" customFormat="1" ht="15.75" x14ac:dyDescent="0.25">
      <c r="A82" s="13"/>
      <c r="B82" s="13"/>
      <c r="C82" s="13"/>
      <c r="D82" s="13"/>
      <c r="E82" s="13"/>
      <c r="F82" s="13"/>
      <c r="G82" s="13"/>
      <c r="H82" s="13"/>
      <c r="I82" s="13"/>
      <c r="J82" s="13"/>
      <c r="K82" s="18"/>
      <c r="L82" s="18"/>
    </row>
    <row r="83" spans="1:12" s="11" customFormat="1" ht="15.75" x14ac:dyDescent="0.25">
      <c r="A83" s="13"/>
      <c r="B83" s="13"/>
      <c r="C83" s="13"/>
      <c r="D83" s="13"/>
      <c r="E83" s="13"/>
      <c r="F83" s="13"/>
      <c r="G83" s="13"/>
      <c r="H83" s="13"/>
      <c r="I83" s="13"/>
      <c r="J83" s="13"/>
      <c r="K83" s="18"/>
      <c r="L83" s="18"/>
    </row>
    <row r="84" spans="1:12" s="11" customFormat="1" ht="15.75" x14ac:dyDescent="0.25">
      <c r="A84" s="13"/>
      <c r="B84" s="13"/>
      <c r="C84" s="13"/>
      <c r="D84" s="13"/>
      <c r="E84" s="13"/>
      <c r="F84" s="13"/>
      <c r="G84" s="13"/>
      <c r="H84" s="13"/>
      <c r="I84" s="13"/>
      <c r="J84" s="13"/>
      <c r="K84" s="18"/>
      <c r="L84" s="18"/>
    </row>
    <row r="85" spans="1:12" s="11" customFormat="1" ht="15.75" x14ac:dyDescent="0.25">
      <c r="A85" s="13"/>
      <c r="B85" s="13"/>
      <c r="C85" s="13"/>
      <c r="D85" s="13"/>
      <c r="E85" s="13"/>
      <c r="F85" s="13"/>
      <c r="G85" s="13"/>
      <c r="H85" s="13"/>
      <c r="I85" s="13"/>
      <c r="J85" s="13"/>
      <c r="K85" s="18"/>
      <c r="L85" s="18"/>
    </row>
    <row r="86" spans="1:12" s="11" customFormat="1" ht="15.75" x14ac:dyDescent="0.25">
      <c r="A86" s="13"/>
      <c r="B86" s="13"/>
      <c r="C86" s="13"/>
      <c r="D86" s="13"/>
      <c r="E86" s="13"/>
      <c r="F86" s="13"/>
      <c r="G86" s="13"/>
      <c r="H86" s="13"/>
      <c r="I86" s="13"/>
      <c r="J86" s="13"/>
      <c r="K86" s="18"/>
      <c r="L86" s="18"/>
    </row>
    <row r="87" spans="1:12" s="11" customFormat="1" ht="15.75" x14ac:dyDescent="0.25">
      <c r="A87" s="13"/>
      <c r="B87" s="13"/>
      <c r="C87" s="13"/>
      <c r="D87" s="13"/>
      <c r="E87" s="13"/>
      <c r="F87" s="13"/>
      <c r="G87" s="13"/>
      <c r="H87" s="13"/>
      <c r="I87" s="13"/>
      <c r="J87" s="13"/>
      <c r="K87" s="18"/>
      <c r="L87" s="18"/>
    </row>
    <row r="88" spans="1:12" s="11" customFormat="1" ht="15.75" x14ac:dyDescent="0.25">
      <c r="A88" s="13"/>
      <c r="B88" s="13"/>
      <c r="C88" s="13"/>
      <c r="D88" s="13"/>
      <c r="E88" s="13"/>
      <c r="F88" s="13"/>
      <c r="G88" s="13"/>
      <c r="H88" s="13"/>
      <c r="I88" s="13"/>
      <c r="J88" s="13"/>
      <c r="K88" s="16"/>
      <c r="L88" s="16"/>
    </row>
    <row r="89" spans="1:12" s="11" customFormat="1" ht="15.75" x14ac:dyDescent="0.25">
      <c r="A89" s="13"/>
      <c r="B89" s="13"/>
      <c r="C89" s="13"/>
      <c r="D89" s="13"/>
      <c r="E89" s="13"/>
      <c r="F89" s="13"/>
      <c r="G89" s="13"/>
      <c r="H89" s="13"/>
      <c r="I89" s="13"/>
      <c r="J89" s="13"/>
      <c r="K89" s="17">
        <f>$K$27</f>
        <v>2451750</v>
      </c>
      <c r="L89" s="16"/>
    </row>
    <row r="90" spans="1:12" s="11" customFormat="1" ht="15.75" x14ac:dyDescent="0.25">
      <c r="A90" s="13"/>
      <c r="B90" s="13"/>
      <c r="C90" s="13"/>
      <c r="D90" s="13"/>
      <c r="E90" s="13"/>
      <c r="F90" s="13"/>
      <c r="G90" s="13"/>
      <c r="H90" s="13"/>
      <c r="I90" s="13"/>
      <c r="J90" s="13"/>
      <c r="K90" s="17">
        <f>$K$47</f>
        <v>2451750</v>
      </c>
      <c r="L90" s="15"/>
    </row>
    <row r="91" spans="1:12" s="11" customFormat="1" ht="15.75" x14ac:dyDescent="0.25">
      <c r="A91" s="13"/>
      <c r="B91" s="13"/>
      <c r="C91" s="13"/>
      <c r="D91" s="13"/>
      <c r="E91" s="13"/>
      <c r="F91" s="13"/>
      <c r="G91" s="13"/>
      <c r="H91" s="13"/>
      <c r="I91" s="13"/>
      <c r="J91" s="13"/>
      <c r="K91" s="17">
        <f>K89-K90</f>
        <v>0</v>
      </c>
      <c r="L91" s="15">
        <f>K91/K89*100%</f>
        <v>0</v>
      </c>
    </row>
    <row r="92" spans="1:12" s="11" customFormat="1" ht="15.75" x14ac:dyDescent="0.25">
      <c r="A92" s="13"/>
      <c r="B92" s="13"/>
      <c r="C92" s="13"/>
      <c r="D92" s="13"/>
      <c r="E92" s="13"/>
      <c r="F92" s="13"/>
      <c r="G92" s="13"/>
      <c r="H92" s="13"/>
      <c r="I92" s="13"/>
      <c r="J92" s="13"/>
      <c r="K92" s="16"/>
      <c r="L92" s="15">
        <f>K90/K89*100%</f>
        <v>1</v>
      </c>
    </row>
    <row r="93" spans="1:12" s="11" customFormat="1" ht="15.75" x14ac:dyDescent="0.25">
      <c r="A93" s="13"/>
      <c r="B93" s="14" t="s">
        <v>0</v>
      </c>
      <c r="C93" s="13"/>
      <c r="D93" s="13"/>
      <c r="E93" s="13"/>
      <c r="F93" s="13"/>
      <c r="G93" s="13"/>
      <c r="H93" s="13"/>
      <c r="I93" s="13"/>
      <c r="J93" s="13"/>
      <c r="K93" s="12"/>
      <c r="L93" s="12"/>
    </row>
    <row r="94" spans="1:12" s="6" customFormat="1" ht="20.100000000000001" customHeight="1" x14ac:dyDescent="0.25">
      <c r="A94" s="10"/>
      <c r="B94" s="9"/>
      <c r="C94" s="8"/>
      <c r="D94" s="8"/>
      <c r="E94" s="8"/>
      <c r="F94" s="8"/>
      <c r="G94" s="7"/>
      <c r="H94" s="7"/>
      <c r="I94" s="7"/>
      <c r="J94" s="7"/>
      <c r="K94" s="7"/>
      <c r="L94" s="7"/>
    </row>
  </sheetData>
  <sheetProtection selectLockedCells="1" selectUnlockedCells="1"/>
  <mergeCells count="12">
    <mergeCell ref="B61:L61"/>
    <mergeCell ref="B1:K1"/>
    <mergeCell ref="B2:K2"/>
    <mergeCell ref="B3:K3"/>
    <mergeCell ref="B5:C6"/>
    <mergeCell ref="I5:K6"/>
    <mergeCell ref="B7:K7"/>
    <mergeCell ref="B8:K8"/>
    <mergeCell ref="B9:K9"/>
    <mergeCell ref="B27:C27"/>
    <mergeCell ref="B29:L29"/>
    <mergeCell ref="B47:C47"/>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97"/>
  <sheetViews>
    <sheetView topLeftCell="A43" zoomScale="86" zoomScaleNormal="100" zoomScaleSheetLayoutView="90" workbookViewId="0">
      <selection activeCell="V56" sqref="V56"/>
    </sheetView>
  </sheetViews>
  <sheetFormatPr defaultColWidth="9.140625" defaultRowHeight="20.100000000000001" customHeight="1" x14ac:dyDescent="0.25"/>
  <cols>
    <col min="1" max="1" width="6.85546875" style="5" customWidth="1"/>
    <col min="2" max="2" width="24" style="2" customWidth="1"/>
    <col min="3" max="3" width="16.5703125" style="2" customWidth="1"/>
    <col min="4" max="4" width="7.42578125" style="4" customWidth="1"/>
    <col min="5" max="5" width="8.140625" style="192" customWidth="1"/>
    <col min="6" max="6" width="10.7109375" style="2" customWidth="1"/>
    <col min="7" max="7" width="8.5703125" style="2" customWidth="1"/>
    <col min="8" max="8" width="7.42578125" style="2" customWidth="1"/>
    <col min="9" max="9" width="9" style="199" customWidth="1"/>
    <col min="10" max="10" width="11.28515625" style="2" customWidth="1"/>
    <col min="11" max="11" width="15.42578125" style="2" customWidth="1"/>
    <col min="12" max="12" width="16.42578125" style="2" customWidth="1"/>
    <col min="13" max="13" width="14" style="1" customWidth="1"/>
    <col min="14" max="16384" width="9.140625" style="1"/>
  </cols>
  <sheetData>
    <row r="1" spans="1:12" ht="20.100000000000001" customHeight="1" x14ac:dyDescent="0.3">
      <c r="B1" s="323"/>
      <c r="C1" s="323"/>
      <c r="D1" s="323"/>
      <c r="E1" s="323"/>
      <c r="F1" s="323"/>
      <c r="G1" s="323"/>
      <c r="H1" s="323"/>
      <c r="I1" s="323"/>
      <c r="J1" s="323"/>
      <c r="K1" s="323"/>
    </row>
    <row r="2" spans="1:12" ht="20.100000000000001" customHeight="1" x14ac:dyDescent="0.25">
      <c r="B2" s="324" t="s">
        <v>42</v>
      </c>
      <c r="C2" s="324"/>
      <c r="D2" s="324"/>
      <c r="E2" s="324"/>
      <c r="F2" s="324"/>
      <c r="G2" s="324"/>
      <c r="H2" s="324"/>
      <c r="I2" s="324"/>
      <c r="J2" s="324"/>
      <c r="K2" s="324"/>
    </row>
    <row r="3" spans="1:12" ht="20.100000000000001" customHeight="1" x14ac:dyDescent="0.3">
      <c r="B3" s="325" t="s">
        <v>41</v>
      </c>
      <c r="C3" s="325"/>
      <c r="D3" s="325"/>
      <c r="E3" s="325"/>
      <c r="F3" s="325"/>
      <c r="G3" s="325"/>
      <c r="H3" s="325"/>
      <c r="I3" s="325"/>
      <c r="J3" s="325"/>
      <c r="K3" s="325"/>
    </row>
    <row r="4" spans="1:12" ht="13.5" customHeight="1" x14ac:dyDescent="0.25">
      <c r="B4" s="57"/>
    </row>
    <row r="5" spans="1:12" ht="17.25" x14ac:dyDescent="0.25">
      <c r="B5" s="332" t="s">
        <v>110</v>
      </c>
      <c r="C5" s="332"/>
      <c r="I5" s="327" t="s">
        <v>39</v>
      </c>
      <c r="J5" s="327"/>
      <c r="K5" s="327"/>
      <c r="L5" s="56"/>
    </row>
    <row r="6" spans="1:12" ht="17.25" x14ac:dyDescent="0.25">
      <c r="B6" s="333" t="s">
        <v>79</v>
      </c>
      <c r="C6" s="333"/>
      <c r="I6" s="327"/>
      <c r="J6" s="327"/>
      <c r="K6" s="327"/>
      <c r="L6" s="56"/>
    </row>
    <row r="7" spans="1:12" ht="11.25" customHeight="1" x14ac:dyDescent="0.25">
      <c r="B7" s="207"/>
      <c r="C7" s="207"/>
      <c r="I7" s="208"/>
      <c r="J7" s="208"/>
      <c r="K7" s="208"/>
      <c r="L7" s="56"/>
    </row>
    <row r="8" spans="1:12" ht="21" customHeight="1" x14ac:dyDescent="0.25">
      <c r="B8" s="331" t="s">
        <v>38</v>
      </c>
      <c r="C8" s="331"/>
      <c r="D8" s="331"/>
      <c r="E8" s="331"/>
      <c r="F8" s="331"/>
      <c r="G8" s="331"/>
      <c r="H8" s="331"/>
      <c r="I8" s="331"/>
      <c r="J8" s="331"/>
      <c r="K8" s="331"/>
    </row>
    <row r="9" spans="1:12" s="6" customFormat="1" ht="30.75" customHeight="1" x14ac:dyDescent="0.25">
      <c r="A9" s="19"/>
      <c r="B9" s="339" t="s">
        <v>112</v>
      </c>
      <c r="C9" s="339"/>
      <c r="D9" s="339"/>
      <c r="E9" s="339"/>
      <c r="F9" s="339"/>
      <c r="G9" s="339"/>
      <c r="H9" s="339"/>
      <c r="I9" s="339"/>
      <c r="J9" s="339"/>
      <c r="K9" s="339"/>
      <c r="L9" s="55"/>
    </row>
    <row r="10" spans="1:12" s="6" customFormat="1" ht="20.100000000000001" customHeight="1" x14ac:dyDescent="0.25">
      <c r="A10" s="19" t="s">
        <v>37</v>
      </c>
      <c r="B10" s="322" t="s">
        <v>130</v>
      </c>
      <c r="C10" s="322"/>
      <c r="D10" s="322"/>
      <c r="E10" s="322"/>
      <c r="F10" s="322"/>
      <c r="G10" s="322"/>
      <c r="H10" s="322"/>
      <c r="I10" s="322"/>
      <c r="J10" s="322"/>
      <c r="K10" s="322"/>
      <c r="L10" s="55"/>
    </row>
    <row r="11" spans="1:12" s="6" customFormat="1" ht="12" customHeight="1" x14ac:dyDescent="0.25">
      <c r="A11" s="19"/>
      <c r="B11" s="74"/>
      <c r="C11" s="74"/>
      <c r="D11" s="74"/>
      <c r="E11" s="193"/>
      <c r="F11" s="74"/>
      <c r="G11" s="74"/>
      <c r="H11" s="74"/>
      <c r="I11" s="193"/>
      <c r="J11" s="74"/>
      <c r="K11" s="74"/>
      <c r="L11" s="55"/>
    </row>
    <row r="12" spans="1:12" s="6" customFormat="1" ht="110.25" x14ac:dyDescent="0.25">
      <c r="A12" s="215" t="s">
        <v>32</v>
      </c>
      <c r="B12" s="215" t="s">
        <v>31</v>
      </c>
      <c r="C12" s="215" t="s">
        <v>30</v>
      </c>
      <c r="D12" s="216" t="s">
        <v>29</v>
      </c>
      <c r="E12" s="217" t="s">
        <v>28</v>
      </c>
      <c r="F12" s="218" t="s">
        <v>27</v>
      </c>
      <c r="G12" s="216" t="s">
        <v>26</v>
      </c>
      <c r="H12" s="216" t="s">
        <v>25</v>
      </c>
      <c r="I12" s="219" t="s">
        <v>24</v>
      </c>
      <c r="J12" s="220" t="s">
        <v>23</v>
      </c>
      <c r="K12" s="220" t="s">
        <v>22</v>
      </c>
      <c r="L12" s="216" t="s">
        <v>21</v>
      </c>
    </row>
    <row r="13" spans="1:12" s="6" customFormat="1" ht="18" customHeight="1" x14ac:dyDescent="0.25">
      <c r="A13" s="221">
        <v>1</v>
      </c>
      <c r="B13" s="40" t="s">
        <v>20</v>
      </c>
      <c r="C13" s="36"/>
      <c r="D13" s="45"/>
      <c r="E13" s="194"/>
      <c r="F13" s="33"/>
      <c r="G13" s="33"/>
      <c r="H13" s="33"/>
      <c r="I13" s="200"/>
      <c r="J13" s="32"/>
      <c r="K13" s="32"/>
      <c r="L13" s="222"/>
    </row>
    <row r="14" spans="1:12" s="6" customFormat="1" ht="21" customHeight="1" x14ac:dyDescent="0.25">
      <c r="A14" s="223" t="s">
        <v>108</v>
      </c>
      <c r="B14" s="164" t="s">
        <v>44</v>
      </c>
      <c r="C14" s="164" t="s">
        <v>19</v>
      </c>
      <c r="D14" s="118">
        <v>1</v>
      </c>
      <c r="E14" s="191">
        <v>48714</v>
      </c>
      <c r="F14" s="119">
        <v>0</v>
      </c>
      <c r="G14" s="119">
        <v>2000</v>
      </c>
      <c r="H14" s="107">
        <v>1</v>
      </c>
      <c r="I14" s="189">
        <v>10</v>
      </c>
      <c r="J14" s="108">
        <f>G14+F14+(D14*E14)</f>
        <v>50714</v>
      </c>
      <c r="K14" s="108">
        <f>J14*I14*H14</f>
        <v>507140</v>
      </c>
      <c r="L14" s="224"/>
    </row>
    <row r="15" spans="1:12" s="6" customFormat="1" ht="30" customHeight="1" x14ac:dyDescent="0.25">
      <c r="A15" s="223" t="s">
        <v>109</v>
      </c>
      <c r="B15" s="338" t="s">
        <v>102</v>
      </c>
      <c r="C15" s="164" t="s">
        <v>43</v>
      </c>
      <c r="D15" s="118">
        <v>40</v>
      </c>
      <c r="E15" s="191">
        <v>48714</v>
      </c>
      <c r="F15" s="119">
        <v>0</v>
      </c>
      <c r="G15" s="119">
        <v>2000</v>
      </c>
      <c r="H15" s="107">
        <v>1</v>
      </c>
      <c r="I15" s="189">
        <v>10</v>
      </c>
      <c r="J15" s="108">
        <f t="shared" ref="J15:J20" si="0">G15+F15+(D15*E15)</f>
        <v>1950560</v>
      </c>
      <c r="K15" s="108">
        <f t="shared" ref="K15:K20" si="1">J15*I15*H15</f>
        <v>19505600</v>
      </c>
      <c r="L15" s="224"/>
    </row>
    <row r="16" spans="1:12" s="6" customFormat="1" ht="39.75" customHeight="1" x14ac:dyDescent="0.25">
      <c r="A16" s="223"/>
      <c r="B16" s="338"/>
      <c r="C16" s="164" t="s">
        <v>100</v>
      </c>
      <c r="D16" s="118">
        <v>1</v>
      </c>
      <c r="E16" s="191">
        <v>48714</v>
      </c>
      <c r="F16" s="119">
        <v>0</v>
      </c>
      <c r="G16" s="119">
        <v>2000</v>
      </c>
      <c r="H16" s="107">
        <v>1</v>
      </c>
      <c r="I16" s="189">
        <v>10</v>
      </c>
      <c r="J16" s="108">
        <f t="shared" si="0"/>
        <v>50714</v>
      </c>
      <c r="K16" s="108">
        <f t="shared" si="1"/>
        <v>507140</v>
      </c>
      <c r="L16" s="224"/>
    </row>
    <row r="17" spans="1:13" s="6" customFormat="1" ht="15.75" x14ac:dyDescent="0.25">
      <c r="A17" s="223"/>
      <c r="B17" s="338" t="s">
        <v>103</v>
      </c>
      <c r="C17" s="164" t="s">
        <v>43</v>
      </c>
      <c r="D17" s="118">
        <v>50</v>
      </c>
      <c r="E17" s="191">
        <v>48714</v>
      </c>
      <c r="F17" s="119">
        <v>0</v>
      </c>
      <c r="G17" s="119">
        <v>500000</v>
      </c>
      <c r="H17" s="107">
        <v>1</v>
      </c>
      <c r="I17" s="189">
        <v>10</v>
      </c>
      <c r="J17" s="108">
        <f t="shared" si="0"/>
        <v>2935700</v>
      </c>
      <c r="K17" s="108">
        <f t="shared" si="1"/>
        <v>29357000</v>
      </c>
      <c r="L17" s="233" t="s">
        <v>101</v>
      </c>
    </row>
    <row r="18" spans="1:13" s="6" customFormat="1" ht="40.5" customHeight="1" x14ac:dyDescent="0.25">
      <c r="A18" s="223" t="s">
        <v>111</v>
      </c>
      <c r="B18" s="338"/>
      <c r="C18" s="164" t="s">
        <v>100</v>
      </c>
      <c r="D18" s="118">
        <v>2</v>
      </c>
      <c r="E18" s="191">
        <v>48714</v>
      </c>
      <c r="F18" s="119">
        <v>0</v>
      </c>
      <c r="G18" s="119">
        <v>500000</v>
      </c>
      <c r="H18" s="107">
        <v>1</v>
      </c>
      <c r="I18" s="189">
        <v>10</v>
      </c>
      <c r="J18" s="108">
        <f t="shared" si="0"/>
        <v>597428</v>
      </c>
      <c r="K18" s="108">
        <f t="shared" si="1"/>
        <v>5974280</v>
      </c>
      <c r="L18" s="224"/>
    </row>
    <row r="19" spans="1:13" s="6" customFormat="1" ht="15.75" x14ac:dyDescent="0.25">
      <c r="A19" s="221">
        <v>2</v>
      </c>
      <c r="B19" s="103" t="s">
        <v>18</v>
      </c>
      <c r="C19" s="104" t="s">
        <v>7</v>
      </c>
      <c r="D19" s="167">
        <v>6</v>
      </c>
      <c r="E19" s="191">
        <v>48714</v>
      </c>
      <c r="F19" s="107"/>
      <c r="G19" s="107">
        <v>50000</v>
      </c>
      <c r="H19" s="107">
        <v>1</v>
      </c>
      <c r="I19" s="189">
        <v>5</v>
      </c>
      <c r="J19" s="108">
        <f t="shared" si="0"/>
        <v>342284</v>
      </c>
      <c r="K19" s="108">
        <f t="shared" si="1"/>
        <v>1711420</v>
      </c>
      <c r="L19" s="233" t="s">
        <v>48</v>
      </c>
      <c r="M19" s="214"/>
    </row>
    <row r="20" spans="1:13" s="6" customFormat="1" ht="18" customHeight="1" x14ac:dyDescent="0.25">
      <c r="A20" s="225"/>
      <c r="B20" s="104"/>
      <c r="C20" s="104" t="s">
        <v>17</v>
      </c>
      <c r="D20" s="35">
        <v>1.5</v>
      </c>
      <c r="E20" s="191">
        <v>48714</v>
      </c>
      <c r="F20" s="107"/>
      <c r="G20" s="107">
        <v>15000</v>
      </c>
      <c r="H20" s="107">
        <v>1</v>
      </c>
      <c r="I20" s="189">
        <v>3</v>
      </c>
      <c r="J20" s="108">
        <f t="shared" si="0"/>
        <v>88071</v>
      </c>
      <c r="K20" s="108">
        <f t="shared" si="1"/>
        <v>264213</v>
      </c>
      <c r="L20" s="224"/>
    </row>
    <row r="21" spans="1:13" s="6" customFormat="1" ht="18" customHeight="1" x14ac:dyDescent="0.25">
      <c r="A21" s="225"/>
      <c r="B21" s="36"/>
      <c r="C21" s="36" t="s">
        <v>35</v>
      </c>
      <c r="D21" s="167">
        <v>1</v>
      </c>
      <c r="E21" s="191">
        <v>48714</v>
      </c>
      <c r="F21" s="33"/>
      <c r="G21" s="33">
        <v>3000</v>
      </c>
      <c r="H21" s="33">
        <v>1</v>
      </c>
      <c r="I21" s="200">
        <v>2</v>
      </c>
      <c r="J21" s="32">
        <f t="shared" ref="J21" si="2">G21+F21+(D21*E21)</f>
        <v>51714</v>
      </c>
      <c r="K21" s="32">
        <f t="shared" ref="K21" si="3">J21*I21*H21</f>
        <v>103428</v>
      </c>
      <c r="L21" s="222"/>
    </row>
    <row r="22" spans="1:13" s="6" customFormat="1" ht="31.5" x14ac:dyDescent="0.25">
      <c r="A22" s="221">
        <v>3</v>
      </c>
      <c r="B22" s="40" t="s">
        <v>15</v>
      </c>
      <c r="C22" s="36"/>
      <c r="D22" s="35"/>
      <c r="E22" s="194"/>
      <c r="F22" s="33"/>
      <c r="G22" s="33"/>
      <c r="H22" s="33"/>
      <c r="I22" s="200"/>
      <c r="J22" s="32"/>
      <c r="K22" s="32"/>
      <c r="L22" s="222"/>
    </row>
    <row r="23" spans="1:13" s="6" customFormat="1" ht="18" customHeight="1" x14ac:dyDescent="0.25">
      <c r="A23" s="226" t="s">
        <v>14</v>
      </c>
      <c r="B23" s="36" t="s">
        <v>13</v>
      </c>
      <c r="C23" s="36"/>
      <c r="D23" s="35"/>
      <c r="E23" s="194"/>
      <c r="F23" s="33"/>
      <c r="G23" s="33"/>
      <c r="H23" s="33"/>
      <c r="I23" s="200"/>
      <c r="J23" s="32"/>
      <c r="K23" s="32"/>
      <c r="L23" s="222"/>
    </row>
    <row r="24" spans="1:13" s="6" customFormat="1" ht="18" customHeight="1" x14ac:dyDescent="0.25">
      <c r="A24" s="226" t="s">
        <v>12</v>
      </c>
      <c r="B24" s="36" t="s">
        <v>11</v>
      </c>
      <c r="C24" s="36"/>
      <c r="D24" s="35"/>
      <c r="E24" s="194"/>
      <c r="F24" s="33"/>
      <c r="G24" s="33"/>
      <c r="H24" s="33"/>
      <c r="I24" s="200"/>
      <c r="J24" s="32"/>
      <c r="K24" s="32"/>
      <c r="L24" s="222"/>
    </row>
    <row r="25" spans="1:13" s="6" customFormat="1" ht="64.5" customHeight="1" x14ac:dyDescent="0.25">
      <c r="A25" s="225">
        <v>4</v>
      </c>
      <c r="B25" s="36" t="s">
        <v>10</v>
      </c>
      <c r="C25" s="36"/>
      <c r="D25" s="35"/>
      <c r="E25" s="194"/>
      <c r="F25" s="33"/>
      <c r="G25" s="33"/>
      <c r="H25" s="33"/>
      <c r="I25" s="200"/>
      <c r="J25" s="32"/>
      <c r="K25" s="32"/>
      <c r="L25" s="222"/>
    </row>
    <row r="26" spans="1:13" s="6" customFormat="1" ht="42.75" customHeight="1" x14ac:dyDescent="0.25">
      <c r="A26" s="225">
        <v>5</v>
      </c>
      <c r="B26" s="36" t="s">
        <v>9</v>
      </c>
      <c r="C26" s="36"/>
      <c r="D26" s="35"/>
      <c r="E26" s="194"/>
      <c r="F26" s="33"/>
      <c r="G26" s="33"/>
      <c r="H26" s="33"/>
      <c r="I26" s="200"/>
      <c r="J26" s="32"/>
      <c r="K26" s="32"/>
      <c r="L26" s="222"/>
    </row>
    <row r="27" spans="1:13" s="6" customFormat="1" ht="15.75" x14ac:dyDescent="0.25">
      <c r="A27" s="225">
        <v>6</v>
      </c>
      <c r="B27" s="40" t="s">
        <v>8</v>
      </c>
      <c r="C27" s="36" t="s">
        <v>7</v>
      </c>
      <c r="D27" s="144">
        <v>3</v>
      </c>
      <c r="E27" s="191">
        <v>48714</v>
      </c>
      <c r="F27" s="145"/>
      <c r="G27" s="145">
        <v>50000</v>
      </c>
      <c r="H27" s="141">
        <v>1</v>
      </c>
      <c r="I27" s="189">
        <v>5</v>
      </c>
      <c r="J27" s="142">
        <f>G27+F27+(D27*E27)</f>
        <v>196142</v>
      </c>
      <c r="K27" s="142">
        <f>J27*I27*H27</f>
        <v>980710</v>
      </c>
      <c r="L27" s="222"/>
    </row>
    <row r="28" spans="1:13" s="6" customFormat="1" ht="18" customHeight="1" x14ac:dyDescent="0.25">
      <c r="A28" s="215"/>
      <c r="B28" s="36"/>
      <c r="C28" s="36" t="s">
        <v>6</v>
      </c>
      <c r="D28" s="144">
        <v>1.5</v>
      </c>
      <c r="E28" s="191">
        <v>48714</v>
      </c>
      <c r="F28" s="145"/>
      <c r="G28" s="145">
        <v>15000</v>
      </c>
      <c r="H28" s="141">
        <v>1</v>
      </c>
      <c r="I28" s="189">
        <v>3</v>
      </c>
      <c r="J28" s="142">
        <f>G28+F28+(D28*E28)</f>
        <v>88071</v>
      </c>
      <c r="K28" s="142">
        <f>J28*I28*H28</f>
        <v>264213</v>
      </c>
      <c r="L28" s="222"/>
    </row>
    <row r="29" spans="1:13" s="6" customFormat="1" ht="18" customHeight="1" x14ac:dyDescent="0.25">
      <c r="A29" s="215"/>
      <c r="B29" s="36"/>
      <c r="C29" s="36" t="s">
        <v>35</v>
      </c>
      <c r="D29" s="143">
        <v>1</v>
      </c>
      <c r="E29" s="191">
        <v>48714</v>
      </c>
      <c r="F29" s="141"/>
      <c r="G29" s="141">
        <v>3000</v>
      </c>
      <c r="H29" s="141">
        <v>1</v>
      </c>
      <c r="I29" s="200">
        <v>2</v>
      </c>
      <c r="J29" s="142">
        <f>G29+F29+(D29*E29)</f>
        <v>51714</v>
      </c>
      <c r="K29" s="142">
        <f>J29*I29*H29</f>
        <v>103428</v>
      </c>
      <c r="L29" s="222"/>
    </row>
    <row r="30" spans="1:13" s="6" customFormat="1" ht="18" customHeight="1" x14ac:dyDescent="0.25">
      <c r="A30" s="227"/>
      <c r="B30" s="36"/>
      <c r="C30" s="36" t="s">
        <v>4</v>
      </c>
      <c r="D30" s="35"/>
      <c r="E30" s="194"/>
      <c r="F30" s="33"/>
      <c r="G30" s="33"/>
      <c r="H30" s="33">
        <v>1</v>
      </c>
      <c r="I30" s="200"/>
      <c r="J30" s="32">
        <f>G30+F30+(D30*E30)</f>
        <v>0</v>
      </c>
      <c r="K30" s="32">
        <f>J30*I30*H30</f>
        <v>0</v>
      </c>
      <c r="L30" s="222"/>
    </row>
    <row r="31" spans="1:13" s="6" customFormat="1" ht="19.5" customHeight="1" x14ac:dyDescent="0.25">
      <c r="A31" s="226"/>
      <c r="B31" s="340" t="s">
        <v>3</v>
      </c>
      <c r="C31" s="340"/>
      <c r="D31" s="228"/>
      <c r="E31" s="229"/>
      <c r="F31" s="230"/>
      <c r="G31" s="230"/>
      <c r="H31" s="231"/>
      <c r="I31" s="229"/>
      <c r="J31" s="232">
        <f>SUM(J13:J30)</f>
        <v>6403112</v>
      </c>
      <c r="K31" s="232">
        <f>SUM(K13:K30)</f>
        <v>59278572</v>
      </c>
      <c r="L31" s="230"/>
    </row>
    <row r="32" spans="1:13" s="6" customFormat="1" ht="20.100000000000001" customHeight="1" x14ac:dyDescent="0.25">
      <c r="A32" s="24"/>
      <c r="B32" s="23"/>
      <c r="C32" s="23"/>
      <c r="D32" s="22"/>
      <c r="E32" s="195"/>
      <c r="F32" s="20"/>
      <c r="G32" s="20"/>
      <c r="H32" s="21"/>
      <c r="I32" s="195"/>
      <c r="J32" s="20"/>
      <c r="K32" s="20"/>
      <c r="L32" s="20"/>
    </row>
    <row r="33" spans="1:20" s="6" customFormat="1" ht="27.75" customHeight="1" x14ac:dyDescent="0.25">
      <c r="A33" s="19" t="s">
        <v>34</v>
      </c>
      <c r="B33" s="322" t="s">
        <v>131</v>
      </c>
      <c r="C33" s="322"/>
      <c r="D33" s="322"/>
      <c r="E33" s="322"/>
      <c r="F33" s="322"/>
      <c r="G33" s="322"/>
      <c r="H33" s="322"/>
      <c r="I33" s="322"/>
      <c r="J33" s="322"/>
      <c r="K33" s="322"/>
      <c r="L33" s="322"/>
    </row>
    <row r="34" spans="1:20" s="6" customFormat="1" ht="20.100000000000001" customHeight="1" x14ac:dyDescent="0.25">
      <c r="A34" s="10"/>
      <c r="B34" s="7"/>
      <c r="C34" s="7"/>
      <c r="D34" s="53"/>
      <c r="E34" s="196"/>
      <c r="F34" s="7"/>
      <c r="G34" s="7"/>
      <c r="H34" s="7"/>
      <c r="I34" s="201"/>
      <c r="J34" s="7"/>
      <c r="K34" s="7"/>
      <c r="L34" s="7"/>
    </row>
    <row r="35" spans="1:20" s="6" customFormat="1" ht="110.25" x14ac:dyDescent="0.25">
      <c r="A35" s="215" t="s">
        <v>32</v>
      </c>
      <c r="B35" s="215" t="s">
        <v>31</v>
      </c>
      <c r="C35" s="215" t="s">
        <v>30</v>
      </c>
      <c r="D35" s="216" t="s">
        <v>29</v>
      </c>
      <c r="E35" s="217" t="s">
        <v>28</v>
      </c>
      <c r="F35" s="218" t="s">
        <v>27</v>
      </c>
      <c r="G35" s="216" t="s">
        <v>26</v>
      </c>
      <c r="H35" s="216" t="s">
        <v>25</v>
      </c>
      <c r="I35" s="219" t="s">
        <v>24</v>
      </c>
      <c r="J35" s="216" t="s">
        <v>23</v>
      </c>
      <c r="K35" s="216" t="s">
        <v>22</v>
      </c>
      <c r="L35" s="216" t="s">
        <v>21</v>
      </c>
    </row>
    <row r="36" spans="1:20" s="6" customFormat="1" ht="18" customHeight="1" x14ac:dyDescent="0.25">
      <c r="A36" s="221">
        <v>1</v>
      </c>
      <c r="B36" s="40" t="s">
        <v>20</v>
      </c>
      <c r="C36" s="36"/>
      <c r="D36" s="45"/>
      <c r="E36" s="194"/>
      <c r="F36" s="33"/>
      <c r="G36" s="33"/>
      <c r="H36" s="33"/>
      <c r="I36" s="200"/>
      <c r="J36" s="32"/>
      <c r="K36" s="32"/>
      <c r="L36" s="222"/>
    </row>
    <row r="37" spans="1:20" s="6" customFormat="1" ht="32.25" customHeight="1" x14ac:dyDescent="0.25">
      <c r="A37" s="223" t="s">
        <v>108</v>
      </c>
      <c r="B37" s="165" t="s">
        <v>114</v>
      </c>
      <c r="C37" s="164" t="s">
        <v>19</v>
      </c>
      <c r="D37" s="118">
        <v>1</v>
      </c>
      <c r="E37" s="191">
        <v>48714</v>
      </c>
      <c r="F37" s="119">
        <v>0</v>
      </c>
      <c r="G37" s="119">
        <v>2000</v>
      </c>
      <c r="H37" s="107">
        <v>1</v>
      </c>
      <c r="I37" s="189">
        <v>10</v>
      </c>
      <c r="J37" s="108">
        <f>G37+F37+(D37*E37)</f>
        <v>50714</v>
      </c>
      <c r="K37" s="108">
        <f>J37*I37*H37</f>
        <v>507140</v>
      </c>
      <c r="L37" s="224"/>
      <c r="T37" s="235"/>
    </row>
    <row r="38" spans="1:20" s="6" customFormat="1" ht="61.5" customHeight="1" x14ac:dyDescent="0.25">
      <c r="A38" s="223" t="s">
        <v>109</v>
      </c>
      <c r="B38" s="211" t="s">
        <v>102</v>
      </c>
      <c r="C38" s="164" t="s">
        <v>99</v>
      </c>
      <c r="D38" s="168">
        <v>12</v>
      </c>
      <c r="E38" s="191">
        <v>48714</v>
      </c>
      <c r="F38" s="119">
        <v>0</v>
      </c>
      <c r="G38" s="119">
        <v>2000</v>
      </c>
      <c r="H38" s="107">
        <v>1</v>
      </c>
      <c r="I38" s="189">
        <v>10</v>
      </c>
      <c r="J38" s="108">
        <f t="shared" ref="J38:J39" si="4">G38+F38+(D38*E38)</f>
        <v>586568</v>
      </c>
      <c r="K38" s="108">
        <f t="shared" ref="K38:K39" si="5">J38*I38*H38</f>
        <v>5865680</v>
      </c>
      <c r="L38" s="224"/>
    </row>
    <row r="39" spans="1:20" s="6" customFormat="1" ht="15.75" x14ac:dyDescent="0.25">
      <c r="A39" s="223"/>
      <c r="B39" s="338" t="s">
        <v>106</v>
      </c>
      <c r="C39" s="164" t="s">
        <v>43</v>
      </c>
      <c r="D39" s="168">
        <v>48</v>
      </c>
      <c r="E39" s="191">
        <v>48714</v>
      </c>
      <c r="F39" s="119">
        <v>0</v>
      </c>
      <c r="G39" s="119">
        <v>500000</v>
      </c>
      <c r="H39" s="107">
        <v>1</v>
      </c>
      <c r="I39" s="189">
        <v>10</v>
      </c>
      <c r="J39" s="108">
        <f t="shared" si="4"/>
        <v>2838272</v>
      </c>
      <c r="K39" s="108">
        <f t="shared" si="5"/>
        <v>28382720</v>
      </c>
      <c r="L39" s="234" t="s">
        <v>101</v>
      </c>
    </row>
    <row r="40" spans="1:20" s="6" customFormat="1" ht="36.75" customHeight="1" x14ac:dyDescent="0.25">
      <c r="A40" s="223" t="s">
        <v>111</v>
      </c>
      <c r="B40" s="338"/>
      <c r="C40" s="164" t="s">
        <v>100</v>
      </c>
      <c r="D40" s="168">
        <v>1.5</v>
      </c>
      <c r="E40" s="191">
        <v>48714</v>
      </c>
      <c r="F40" s="119">
        <v>0</v>
      </c>
      <c r="G40" s="119">
        <v>500000</v>
      </c>
      <c r="H40" s="107">
        <v>1</v>
      </c>
      <c r="I40" s="189">
        <v>10</v>
      </c>
      <c r="J40" s="108">
        <f t="shared" ref="J40:J41" si="6">G40+F40+(D40*E40)</f>
        <v>573071</v>
      </c>
      <c r="K40" s="108">
        <f t="shared" ref="K40:K41" si="7">J40*I40*H40</f>
        <v>5730710</v>
      </c>
      <c r="L40" s="224"/>
    </row>
    <row r="41" spans="1:20" s="6" customFormat="1" ht="15.75" x14ac:dyDescent="0.25">
      <c r="A41" s="221">
        <v>2</v>
      </c>
      <c r="B41" s="103" t="s">
        <v>18</v>
      </c>
      <c r="C41" s="166" t="s">
        <v>7</v>
      </c>
      <c r="D41" s="167">
        <v>3</v>
      </c>
      <c r="E41" s="191">
        <v>48714</v>
      </c>
      <c r="F41" s="107"/>
      <c r="G41" s="107">
        <v>50000</v>
      </c>
      <c r="H41" s="107">
        <v>1</v>
      </c>
      <c r="I41" s="189">
        <v>2</v>
      </c>
      <c r="J41" s="108">
        <f t="shared" si="6"/>
        <v>196142</v>
      </c>
      <c r="K41" s="108">
        <f t="shared" si="7"/>
        <v>392284</v>
      </c>
      <c r="L41" s="234" t="s">
        <v>48</v>
      </c>
    </row>
    <row r="42" spans="1:20" s="6" customFormat="1" ht="18" customHeight="1" x14ac:dyDescent="0.25">
      <c r="A42" s="225"/>
      <c r="B42" s="104"/>
      <c r="C42" s="166" t="s">
        <v>6</v>
      </c>
      <c r="D42" s="35">
        <v>1.5</v>
      </c>
      <c r="E42" s="191">
        <v>48714</v>
      </c>
      <c r="F42" s="107"/>
      <c r="G42" s="107">
        <v>15000</v>
      </c>
      <c r="H42" s="107">
        <v>1</v>
      </c>
      <c r="I42" s="189">
        <v>1</v>
      </c>
      <c r="J42" s="108">
        <f t="shared" ref="J42:J46" si="8">G42+F42+(D42*E42)</f>
        <v>88071</v>
      </c>
      <c r="K42" s="108">
        <f t="shared" ref="K42:K46" si="9">J42*I42*H42</f>
        <v>88071</v>
      </c>
      <c r="L42" s="224"/>
    </row>
    <row r="43" spans="1:20" s="6" customFormat="1" ht="18" customHeight="1" x14ac:dyDescent="0.25">
      <c r="A43" s="225"/>
      <c r="B43" s="36"/>
      <c r="C43" s="104" t="s">
        <v>35</v>
      </c>
      <c r="D43" s="167">
        <v>0.5</v>
      </c>
      <c r="E43" s="191">
        <v>48714</v>
      </c>
      <c r="F43" s="107"/>
      <c r="G43" s="107">
        <v>3000</v>
      </c>
      <c r="H43" s="33">
        <v>1</v>
      </c>
      <c r="I43" s="200">
        <v>7</v>
      </c>
      <c r="J43" s="32">
        <f t="shared" si="8"/>
        <v>27357</v>
      </c>
      <c r="K43" s="32">
        <f t="shared" si="9"/>
        <v>191499</v>
      </c>
      <c r="L43" s="222"/>
    </row>
    <row r="44" spans="1:20" s="6" customFormat="1" ht="31.5" x14ac:dyDescent="0.25">
      <c r="A44" s="221">
        <v>3</v>
      </c>
      <c r="B44" s="40" t="s">
        <v>15</v>
      </c>
      <c r="C44" s="36"/>
      <c r="D44" s="35"/>
      <c r="E44" s="194"/>
      <c r="F44" s="33"/>
      <c r="G44" s="33"/>
      <c r="H44" s="33">
        <v>1</v>
      </c>
      <c r="I44" s="200"/>
      <c r="J44" s="32">
        <f t="shared" si="8"/>
        <v>0</v>
      </c>
      <c r="K44" s="32">
        <f t="shared" si="9"/>
        <v>0</v>
      </c>
      <c r="L44" s="222"/>
    </row>
    <row r="45" spans="1:20" s="6" customFormat="1" ht="18" customHeight="1" x14ac:dyDescent="0.25">
      <c r="A45" s="226" t="s">
        <v>14</v>
      </c>
      <c r="B45" s="36" t="s">
        <v>13</v>
      </c>
      <c r="C45" s="36"/>
      <c r="D45" s="35"/>
      <c r="E45" s="194"/>
      <c r="F45" s="33"/>
      <c r="G45" s="33"/>
      <c r="H45" s="33">
        <v>1</v>
      </c>
      <c r="I45" s="200"/>
      <c r="J45" s="32">
        <f t="shared" si="8"/>
        <v>0</v>
      </c>
      <c r="K45" s="32">
        <f t="shared" si="9"/>
        <v>0</v>
      </c>
      <c r="L45" s="222"/>
    </row>
    <row r="46" spans="1:20" s="6" customFormat="1" ht="18" customHeight="1" x14ac:dyDescent="0.25">
      <c r="A46" s="226" t="s">
        <v>12</v>
      </c>
      <c r="B46" s="36" t="s">
        <v>11</v>
      </c>
      <c r="C46" s="36"/>
      <c r="D46" s="35"/>
      <c r="E46" s="194"/>
      <c r="F46" s="33"/>
      <c r="G46" s="33"/>
      <c r="H46" s="33">
        <v>1</v>
      </c>
      <c r="I46" s="200"/>
      <c r="J46" s="32">
        <f t="shared" si="8"/>
        <v>0</v>
      </c>
      <c r="K46" s="32">
        <f t="shared" si="9"/>
        <v>0</v>
      </c>
      <c r="L46" s="222"/>
    </row>
    <row r="47" spans="1:20" s="6" customFormat="1" ht="64.5" customHeight="1" x14ac:dyDescent="0.25">
      <c r="A47" s="225">
        <v>4</v>
      </c>
      <c r="B47" s="36" t="s">
        <v>10</v>
      </c>
      <c r="C47" s="36"/>
      <c r="D47" s="35"/>
      <c r="E47" s="194"/>
      <c r="F47" s="33"/>
      <c r="G47" s="33"/>
      <c r="H47" s="33"/>
      <c r="I47" s="200"/>
      <c r="J47" s="32"/>
      <c r="K47" s="32"/>
      <c r="L47" s="222"/>
    </row>
    <row r="48" spans="1:20" s="6" customFormat="1" ht="42.75" customHeight="1" x14ac:dyDescent="0.25">
      <c r="A48" s="225">
        <v>5</v>
      </c>
      <c r="B48" s="36" t="s">
        <v>9</v>
      </c>
      <c r="C48" s="36"/>
      <c r="D48" s="35"/>
      <c r="E48" s="194"/>
      <c r="F48" s="33"/>
      <c r="G48" s="33"/>
      <c r="H48" s="33">
        <v>1</v>
      </c>
      <c r="I48" s="200"/>
      <c r="J48" s="32">
        <f>G48+F48+(D48*E48)</f>
        <v>0</v>
      </c>
      <c r="K48" s="32">
        <f>J48*I48*H48</f>
        <v>0</v>
      </c>
      <c r="L48" s="222"/>
    </row>
    <row r="49" spans="1:13" s="6" customFormat="1" ht="15.75" x14ac:dyDescent="0.25">
      <c r="A49" s="225">
        <v>6</v>
      </c>
      <c r="B49" s="40" t="s">
        <v>8</v>
      </c>
      <c r="C49" s="36" t="s">
        <v>7</v>
      </c>
      <c r="D49" s="168">
        <v>1</v>
      </c>
      <c r="E49" s="191">
        <v>48714</v>
      </c>
      <c r="F49" s="119"/>
      <c r="G49" s="170">
        <v>50000</v>
      </c>
      <c r="H49" s="107">
        <v>1</v>
      </c>
      <c r="I49" s="189">
        <v>0</v>
      </c>
      <c r="J49" s="108">
        <f>G49+F49+(D49*E49)</f>
        <v>98714</v>
      </c>
      <c r="K49" s="108">
        <f>J49*I49*H49</f>
        <v>0</v>
      </c>
      <c r="L49" s="222"/>
    </row>
    <row r="50" spans="1:13" s="6" customFormat="1" ht="18" customHeight="1" x14ac:dyDescent="0.25">
      <c r="A50" s="215"/>
      <c r="B50" s="36"/>
      <c r="C50" s="36" t="s">
        <v>6</v>
      </c>
      <c r="D50" s="118">
        <v>1.5</v>
      </c>
      <c r="E50" s="191">
        <v>48714</v>
      </c>
      <c r="F50" s="119"/>
      <c r="G50" s="119">
        <v>15000</v>
      </c>
      <c r="H50" s="107">
        <v>1</v>
      </c>
      <c r="I50" s="189">
        <v>0</v>
      </c>
      <c r="J50" s="108">
        <f>G50+F50+(D50*E50)</f>
        <v>88071</v>
      </c>
      <c r="K50" s="108">
        <f>J50*I50*H50</f>
        <v>0</v>
      </c>
      <c r="L50" s="222"/>
    </row>
    <row r="51" spans="1:13" s="6" customFormat="1" ht="18" customHeight="1" x14ac:dyDescent="0.25">
      <c r="A51" s="215"/>
      <c r="B51" s="36"/>
      <c r="C51" s="36" t="s">
        <v>35</v>
      </c>
      <c r="D51" s="167">
        <v>0.5</v>
      </c>
      <c r="E51" s="191">
        <v>48714</v>
      </c>
      <c r="F51" s="107"/>
      <c r="G51" s="169">
        <v>3000</v>
      </c>
      <c r="H51" s="107">
        <v>1</v>
      </c>
      <c r="I51" s="189">
        <v>10</v>
      </c>
      <c r="J51" s="108">
        <f>G51+F51+(D51*E51)</f>
        <v>27357</v>
      </c>
      <c r="K51" s="108">
        <f>J51*I51*H51</f>
        <v>273570</v>
      </c>
      <c r="L51" s="222"/>
    </row>
    <row r="52" spans="1:13" s="6" customFormat="1" ht="18" customHeight="1" x14ac:dyDescent="0.25">
      <c r="A52" s="227"/>
      <c r="B52" s="36"/>
      <c r="C52" s="36" t="s">
        <v>4</v>
      </c>
      <c r="D52" s="35"/>
      <c r="E52" s="194"/>
      <c r="F52" s="33"/>
      <c r="G52" s="33"/>
      <c r="H52" s="33">
        <v>1</v>
      </c>
      <c r="I52" s="200"/>
      <c r="J52" s="32">
        <f>G52+F52+(D52*E52)</f>
        <v>0</v>
      </c>
      <c r="K52" s="32">
        <f>J52*I52*H52</f>
        <v>0</v>
      </c>
      <c r="L52" s="222"/>
    </row>
    <row r="53" spans="1:13" s="6" customFormat="1" ht="19.5" customHeight="1" x14ac:dyDescent="0.25">
      <c r="A53" s="226"/>
      <c r="B53" s="340" t="s">
        <v>3</v>
      </c>
      <c r="C53" s="340"/>
      <c r="D53" s="228"/>
      <c r="E53" s="229"/>
      <c r="F53" s="230"/>
      <c r="G53" s="230"/>
      <c r="H53" s="231"/>
      <c r="I53" s="229"/>
      <c r="J53" s="232">
        <f>SUM(J36:J52)</f>
        <v>4574337</v>
      </c>
      <c r="K53" s="232">
        <f>SUM(K36:K52)</f>
        <v>41431674</v>
      </c>
      <c r="L53" s="230"/>
    </row>
    <row r="54" spans="1:13" s="6" customFormat="1" ht="1.5" customHeight="1" x14ac:dyDescent="0.25">
      <c r="A54" s="24"/>
      <c r="B54" s="23"/>
      <c r="C54" s="23"/>
      <c r="D54" s="22"/>
      <c r="E54" s="195"/>
      <c r="F54" s="20"/>
      <c r="G54" s="20"/>
      <c r="H54" s="21"/>
      <c r="I54" s="195"/>
      <c r="J54" s="20"/>
      <c r="K54" s="20"/>
      <c r="L54" s="20"/>
    </row>
    <row r="55" spans="1:13" s="6" customFormat="1" ht="19.5" customHeight="1" x14ac:dyDescent="0.25">
      <c r="A55" s="24"/>
      <c r="B55" s="23"/>
      <c r="C55" s="23"/>
      <c r="D55" s="22"/>
      <c r="E55" s="195"/>
      <c r="F55" s="20"/>
      <c r="G55" s="20"/>
      <c r="H55" s="21"/>
      <c r="I55" s="195"/>
      <c r="J55" s="20"/>
      <c r="K55" s="20"/>
      <c r="L55" s="20"/>
    </row>
    <row r="56" spans="1:13" s="6" customFormat="1" ht="29.25" customHeight="1" x14ac:dyDescent="0.25">
      <c r="A56" s="19" t="s">
        <v>2</v>
      </c>
      <c r="B56" s="322" t="s">
        <v>1</v>
      </c>
      <c r="C56" s="322"/>
      <c r="D56" s="322"/>
      <c r="E56" s="322"/>
      <c r="F56" s="322"/>
      <c r="G56" s="322"/>
      <c r="H56" s="322"/>
      <c r="I56" s="322"/>
      <c r="J56" s="322"/>
      <c r="K56" s="322"/>
      <c r="L56" s="322"/>
    </row>
    <row r="57" spans="1:13" s="241" customFormat="1" ht="20.100000000000001" customHeight="1" x14ac:dyDescent="0.25">
      <c r="A57" s="239"/>
      <c r="B57" s="334" t="s">
        <v>122</v>
      </c>
      <c r="C57" s="334"/>
      <c r="D57" s="334"/>
      <c r="E57" s="334"/>
      <c r="F57" s="334"/>
      <c r="G57" s="334"/>
      <c r="H57" s="334"/>
      <c r="I57" s="334"/>
      <c r="J57" s="334"/>
      <c r="K57" s="334"/>
      <c r="L57" s="334"/>
      <c r="M57" s="334"/>
    </row>
    <row r="58" spans="1:13" s="241" customFormat="1" ht="20.100000000000001" customHeight="1" x14ac:dyDescent="0.25">
      <c r="A58" s="239"/>
      <c r="B58" s="335" t="s">
        <v>123</v>
      </c>
      <c r="C58" s="335"/>
      <c r="D58" s="335"/>
      <c r="E58" s="335"/>
      <c r="F58" s="243">
        <f>K31</f>
        <v>59278572</v>
      </c>
      <c r="G58" s="236"/>
      <c r="H58" s="236" t="s">
        <v>124</v>
      </c>
      <c r="I58" s="236"/>
      <c r="J58" s="237"/>
      <c r="K58" s="236"/>
      <c r="L58" s="236"/>
      <c r="M58" s="236"/>
    </row>
    <row r="59" spans="1:13" s="241" customFormat="1" ht="20.100000000000001" customHeight="1" x14ac:dyDescent="0.25">
      <c r="A59" s="239"/>
      <c r="B59" s="244" t="s">
        <v>125</v>
      </c>
      <c r="C59" s="244"/>
      <c r="D59" s="244"/>
      <c r="E59" s="245"/>
      <c r="F59" s="245"/>
      <c r="H59" s="336">
        <f>K53</f>
        <v>41431674</v>
      </c>
      <c r="I59" s="336"/>
      <c r="J59" s="236" t="s">
        <v>126</v>
      </c>
      <c r="K59" s="236"/>
      <c r="L59" s="236"/>
      <c r="M59" s="236"/>
    </row>
    <row r="60" spans="1:13" s="241" customFormat="1" ht="20.100000000000001" customHeight="1" x14ac:dyDescent="0.25">
      <c r="A60" s="239"/>
      <c r="B60" s="244" t="s">
        <v>127</v>
      </c>
      <c r="C60" s="244"/>
      <c r="D60" s="246"/>
      <c r="E60" s="247"/>
      <c r="F60" s="337">
        <f>F58-H59</f>
        <v>17846898</v>
      </c>
      <c r="G60" s="337" t="s">
        <v>128</v>
      </c>
      <c r="H60" s="236" t="s">
        <v>129</v>
      </c>
      <c r="I60" s="238">
        <f>(F58-H59)/F58</f>
        <v>0.30106828484329884</v>
      </c>
      <c r="J60" s="242"/>
      <c r="K60" s="242"/>
      <c r="L60" s="236"/>
      <c r="M60" s="238"/>
    </row>
    <row r="61" spans="1:13" s="11" customFormat="1" ht="15.75" x14ac:dyDescent="0.25">
      <c r="A61" s="13"/>
      <c r="B61" s="13"/>
      <c r="C61" s="13"/>
      <c r="D61" s="13"/>
      <c r="E61" s="248"/>
      <c r="F61" s="249"/>
      <c r="G61" s="249"/>
      <c r="H61" s="13"/>
      <c r="I61" s="197"/>
      <c r="J61" s="13"/>
      <c r="K61" s="13"/>
      <c r="L61" s="13"/>
    </row>
    <row r="62" spans="1:13" s="11" customFormat="1" ht="15.75" x14ac:dyDescent="0.25">
      <c r="A62" s="13"/>
      <c r="B62" s="13"/>
      <c r="C62" s="13"/>
      <c r="D62" s="13"/>
      <c r="E62" s="197"/>
      <c r="F62" s="13"/>
      <c r="G62" s="13"/>
      <c r="H62" s="13"/>
      <c r="I62" s="197"/>
      <c r="J62" s="13"/>
      <c r="K62" s="13"/>
      <c r="L62" s="13"/>
    </row>
    <row r="63" spans="1:13" s="11" customFormat="1" ht="15.75" x14ac:dyDescent="0.25">
      <c r="A63" s="13"/>
      <c r="B63" s="13"/>
      <c r="C63" s="13"/>
      <c r="D63" s="13"/>
      <c r="E63" s="197"/>
      <c r="F63" s="13"/>
      <c r="G63" s="13"/>
      <c r="H63" s="13"/>
      <c r="I63" s="197"/>
      <c r="J63" s="13"/>
      <c r="K63" s="13"/>
      <c r="L63" s="13"/>
    </row>
    <row r="64" spans="1:13" s="11" customFormat="1" ht="15.75" x14ac:dyDescent="0.25">
      <c r="A64" s="13"/>
      <c r="B64" s="13"/>
      <c r="C64" s="13"/>
      <c r="D64" s="13"/>
      <c r="E64" s="197"/>
      <c r="F64" s="13"/>
      <c r="G64" s="13"/>
      <c r="H64" s="13"/>
      <c r="I64" s="197"/>
      <c r="J64" s="13"/>
      <c r="K64" s="13"/>
      <c r="L64" s="13"/>
    </row>
    <row r="65" spans="1:12" s="11" customFormat="1" ht="15.75" x14ac:dyDescent="0.25">
      <c r="A65" s="13"/>
      <c r="B65" s="13"/>
      <c r="C65" s="13"/>
      <c r="D65" s="13"/>
      <c r="E65" s="197"/>
      <c r="F65" s="13"/>
      <c r="G65" s="13"/>
      <c r="H65" s="13"/>
      <c r="I65" s="197"/>
      <c r="J65" s="13"/>
      <c r="K65" s="13"/>
      <c r="L65" s="13"/>
    </row>
    <row r="66" spans="1:12" s="11" customFormat="1" ht="15.75" x14ac:dyDescent="0.25">
      <c r="A66" s="13"/>
      <c r="B66" s="13"/>
      <c r="C66" s="13"/>
      <c r="D66" s="13"/>
      <c r="E66" s="197"/>
      <c r="F66" s="13"/>
      <c r="G66" s="13"/>
      <c r="H66" s="13"/>
      <c r="I66" s="197"/>
      <c r="J66" s="13"/>
      <c r="K66" s="13"/>
      <c r="L66" s="13"/>
    </row>
    <row r="67" spans="1:12" s="11" customFormat="1" ht="15.75" x14ac:dyDescent="0.25">
      <c r="A67" s="13"/>
      <c r="B67" s="13"/>
      <c r="C67" s="13"/>
      <c r="D67" s="13"/>
      <c r="E67" s="197"/>
      <c r="F67" s="13"/>
      <c r="G67" s="13"/>
      <c r="H67" s="13"/>
      <c r="I67" s="197"/>
      <c r="J67" s="13"/>
      <c r="K67" s="13"/>
      <c r="L67" s="13"/>
    </row>
    <row r="68" spans="1:12" s="11" customFormat="1" ht="15.75" x14ac:dyDescent="0.25">
      <c r="A68" s="13"/>
      <c r="B68" s="13"/>
      <c r="C68" s="13"/>
      <c r="D68" s="13"/>
      <c r="E68" s="197"/>
      <c r="F68" s="13"/>
      <c r="G68" s="13"/>
      <c r="H68" s="13"/>
      <c r="I68" s="197"/>
      <c r="J68" s="13"/>
      <c r="K68" s="13"/>
      <c r="L68" s="13"/>
    </row>
    <row r="69" spans="1:12" s="11" customFormat="1" ht="15.75" x14ac:dyDescent="0.25">
      <c r="A69" s="13"/>
      <c r="B69" s="13"/>
      <c r="C69" s="13"/>
      <c r="D69" s="13"/>
      <c r="E69" s="197"/>
      <c r="F69" s="13"/>
      <c r="G69" s="13"/>
      <c r="H69" s="13"/>
      <c r="I69" s="197"/>
      <c r="J69" s="13"/>
      <c r="K69" s="13"/>
      <c r="L69" s="13"/>
    </row>
    <row r="70" spans="1:12" s="11" customFormat="1" ht="15.75" x14ac:dyDescent="0.25">
      <c r="A70" s="13"/>
      <c r="B70" s="13"/>
      <c r="C70" s="13"/>
      <c r="D70" s="13"/>
      <c r="E70" s="197"/>
      <c r="F70" s="13"/>
      <c r="G70" s="13"/>
      <c r="H70" s="13"/>
      <c r="I70" s="197"/>
      <c r="J70" s="13"/>
      <c r="K70" s="13"/>
      <c r="L70" s="13"/>
    </row>
    <row r="71" spans="1:12" s="11" customFormat="1" ht="15.75" x14ac:dyDescent="0.25">
      <c r="A71" s="13"/>
      <c r="B71" s="13"/>
      <c r="C71" s="13"/>
      <c r="D71" s="13"/>
      <c r="E71" s="197"/>
      <c r="F71" s="13"/>
      <c r="G71" s="13"/>
      <c r="H71" s="13"/>
      <c r="I71" s="197"/>
      <c r="J71" s="13"/>
      <c r="K71" s="13"/>
      <c r="L71" s="13"/>
    </row>
    <row r="72" spans="1:12" s="11" customFormat="1" ht="15.75" x14ac:dyDescent="0.25">
      <c r="A72" s="13"/>
      <c r="B72" s="13"/>
      <c r="C72" s="13"/>
      <c r="D72" s="13"/>
      <c r="E72" s="197"/>
      <c r="F72" s="13"/>
      <c r="G72" s="13"/>
      <c r="H72" s="13"/>
      <c r="I72" s="197"/>
      <c r="J72" s="13"/>
      <c r="K72" s="13"/>
      <c r="L72" s="13"/>
    </row>
    <row r="73" spans="1:12" s="11" customFormat="1" ht="15.75" x14ac:dyDescent="0.25">
      <c r="A73" s="13"/>
      <c r="B73" s="13"/>
      <c r="C73" s="13"/>
      <c r="D73" s="13"/>
      <c r="E73" s="197"/>
      <c r="F73" s="13"/>
      <c r="G73" s="13"/>
      <c r="H73" s="13"/>
      <c r="I73" s="197"/>
      <c r="J73" s="13"/>
      <c r="K73" s="13"/>
      <c r="L73" s="13"/>
    </row>
    <row r="74" spans="1:12" s="11" customFormat="1" ht="15.75" x14ac:dyDescent="0.25">
      <c r="A74" s="13"/>
      <c r="B74" s="13"/>
      <c r="C74" s="13"/>
      <c r="D74" s="13"/>
      <c r="E74" s="197"/>
      <c r="F74" s="13"/>
      <c r="G74" s="13"/>
      <c r="H74" s="13"/>
      <c r="I74" s="197"/>
      <c r="J74" s="13"/>
      <c r="K74" s="13"/>
      <c r="L74" s="13"/>
    </row>
    <row r="75" spans="1:12" s="11" customFormat="1" ht="15.75" x14ac:dyDescent="0.25">
      <c r="A75" s="13"/>
      <c r="B75" s="13"/>
      <c r="C75" s="13"/>
      <c r="D75" s="13"/>
      <c r="E75" s="197"/>
      <c r="F75" s="13"/>
      <c r="G75" s="13"/>
      <c r="H75" s="13"/>
      <c r="I75" s="197"/>
      <c r="J75" s="13"/>
      <c r="K75" s="18"/>
      <c r="L75" s="18"/>
    </row>
    <row r="76" spans="1:12" s="11" customFormat="1" ht="15.75" x14ac:dyDescent="0.25">
      <c r="A76" s="13"/>
      <c r="B76" s="13"/>
      <c r="C76" s="13"/>
      <c r="D76" s="13"/>
      <c r="E76" s="197"/>
      <c r="F76" s="13"/>
      <c r="G76" s="13"/>
      <c r="H76" s="13"/>
      <c r="I76" s="197"/>
      <c r="J76" s="13"/>
      <c r="K76" s="18"/>
      <c r="L76" s="18"/>
    </row>
    <row r="77" spans="1:12" s="11" customFormat="1" ht="15.75" x14ac:dyDescent="0.25">
      <c r="A77" s="13"/>
      <c r="B77" s="13"/>
      <c r="C77" s="13"/>
      <c r="D77" s="13"/>
      <c r="E77" s="197"/>
      <c r="F77" s="13"/>
      <c r="G77" s="13"/>
      <c r="H77" s="13"/>
      <c r="I77" s="197"/>
      <c r="J77" s="13"/>
      <c r="K77" s="18"/>
      <c r="L77" s="18"/>
    </row>
    <row r="78" spans="1:12" s="11" customFormat="1" ht="15.75" x14ac:dyDescent="0.25">
      <c r="A78" s="13"/>
      <c r="B78" s="13"/>
      <c r="C78" s="13"/>
      <c r="D78" s="13"/>
      <c r="E78" s="197"/>
      <c r="F78" s="13"/>
      <c r="G78" s="13"/>
      <c r="H78" s="13"/>
      <c r="I78" s="197"/>
      <c r="J78" s="13"/>
      <c r="K78" s="18"/>
      <c r="L78" s="18"/>
    </row>
    <row r="79" spans="1:12" s="11" customFormat="1" ht="15.75" x14ac:dyDescent="0.25">
      <c r="A79" s="13"/>
      <c r="B79" s="13"/>
      <c r="C79" s="13"/>
      <c r="D79" s="13"/>
      <c r="E79" s="197"/>
      <c r="F79" s="13"/>
      <c r="G79" s="13"/>
      <c r="H79" s="13"/>
      <c r="I79" s="197"/>
      <c r="J79" s="13"/>
      <c r="K79" s="18"/>
      <c r="L79" s="18"/>
    </row>
    <row r="80" spans="1:12" s="11" customFormat="1" ht="15.75" x14ac:dyDescent="0.25">
      <c r="A80" s="13"/>
      <c r="B80" s="13"/>
      <c r="C80" s="13"/>
      <c r="D80" s="13"/>
      <c r="E80" s="197"/>
      <c r="F80" s="13"/>
      <c r="G80" s="13"/>
      <c r="H80" s="13"/>
      <c r="I80" s="197"/>
      <c r="J80" s="13"/>
      <c r="K80" s="18"/>
      <c r="L80" s="18"/>
    </row>
    <row r="81" spans="1:12" s="11" customFormat="1" ht="15.75" x14ac:dyDescent="0.25">
      <c r="A81" s="13"/>
      <c r="B81" s="13"/>
      <c r="C81" s="13"/>
      <c r="D81" s="13"/>
      <c r="E81" s="197"/>
      <c r="F81" s="13"/>
      <c r="G81" s="13"/>
      <c r="H81" s="13"/>
      <c r="I81" s="197"/>
      <c r="J81" s="13"/>
      <c r="K81" s="18"/>
      <c r="L81" s="18"/>
    </row>
    <row r="82" spans="1:12" s="11" customFormat="1" ht="15.75" x14ac:dyDescent="0.25">
      <c r="A82" s="13"/>
      <c r="B82" s="13"/>
      <c r="C82" s="13"/>
      <c r="D82" s="13"/>
      <c r="E82" s="197"/>
      <c r="F82" s="13"/>
      <c r="G82" s="13"/>
      <c r="H82" s="13"/>
      <c r="I82" s="197"/>
      <c r="J82" s="13"/>
      <c r="K82" s="18"/>
      <c r="L82" s="18"/>
    </row>
    <row r="83" spans="1:12" s="11" customFormat="1" ht="15.75" x14ac:dyDescent="0.25">
      <c r="A83" s="13"/>
      <c r="B83" s="13"/>
      <c r="C83" s="13"/>
      <c r="D83" s="13"/>
      <c r="E83" s="197"/>
      <c r="F83" s="13"/>
      <c r="G83" s="13"/>
      <c r="H83" s="13"/>
      <c r="I83" s="197"/>
      <c r="J83" s="13"/>
      <c r="K83" s="18"/>
      <c r="L83" s="18"/>
    </row>
    <row r="84" spans="1:12" s="11" customFormat="1" ht="15.75" x14ac:dyDescent="0.25">
      <c r="A84" s="13"/>
      <c r="B84" s="13"/>
      <c r="C84" s="13"/>
      <c r="D84" s="13"/>
      <c r="E84" s="197"/>
      <c r="F84" s="13"/>
      <c r="G84" s="13"/>
      <c r="H84" s="13"/>
      <c r="I84" s="197"/>
      <c r="J84" s="13"/>
      <c r="K84" s="16"/>
      <c r="L84" s="16"/>
    </row>
    <row r="85" spans="1:12" s="11" customFormat="1" ht="15.75" x14ac:dyDescent="0.25">
      <c r="A85" s="13"/>
      <c r="B85" s="13"/>
      <c r="C85" s="13"/>
      <c r="D85" s="13"/>
      <c r="E85" s="197"/>
      <c r="F85" s="13"/>
      <c r="G85" s="13"/>
      <c r="H85" s="13"/>
      <c r="I85" s="197"/>
      <c r="J85" s="13"/>
      <c r="K85" s="17">
        <f>$K$31</f>
        <v>59278572</v>
      </c>
      <c r="L85" s="16"/>
    </row>
    <row r="86" spans="1:12" s="11" customFormat="1" ht="15.75" x14ac:dyDescent="0.25">
      <c r="A86" s="13"/>
      <c r="B86" s="13"/>
      <c r="C86" s="13"/>
      <c r="D86" s="13"/>
      <c r="E86" s="197"/>
      <c r="F86" s="13"/>
      <c r="G86" s="13"/>
      <c r="H86" s="13"/>
      <c r="I86" s="197"/>
      <c r="J86" s="13"/>
      <c r="K86" s="17">
        <f>$K$53</f>
        <v>41431674</v>
      </c>
      <c r="L86" s="15"/>
    </row>
    <row r="87" spans="1:12" s="11" customFormat="1" ht="15.75" x14ac:dyDescent="0.25">
      <c r="A87" s="13"/>
      <c r="B87" s="13"/>
      <c r="C87" s="13"/>
      <c r="D87" s="13"/>
      <c r="E87" s="197"/>
      <c r="F87" s="13"/>
      <c r="G87" s="13"/>
      <c r="H87" s="13"/>
      <c r="I87" s="197"/>
      <c r="J87" s="13"/>
      <c r="K87" s="17">
        <f>K85-K86</f>
        <v>17846898</v>
      </c>
      <c r="L87" s="15">
        <f>K87/K85*100%</f>
        <v>0.30106828484329884</v>
      </c>
    </row>
    <row r="88" spans="1:12" s="11" customFormat="1" ht="15.75" x14ac:dyDescent="0.25">
      <c r="A88" s="13"/>
      <c r="B88" s="13"/>
      <c r="C88" s="13"/>
      <c r="D88" s="13"/>
      <c r="E88" s="197"/>
      <c r="F88" s="13"/>
      <c r="G88" s="13"/>
      <c r="H88" s="13"/>
      <c r="I88" s="197"/>
      <c r="J88" s="13"/>
      <c r="K88" s="16"/>
      <c r="L88" s="15">
        <f>K86/K85*100%</f>
        <v>0.69893171515670116</v>
      </c>
    </row>
    <row r="89" spans="1:12" s="11" customFormat="1" ht="15.75" x14ac:dyDescent="0.25">
      <c r="A89" s="13"/>
      <c r="B89" s="13"/>
      <c r="C89" s="13"/>
      <c r="D89" s="13"/>
      <c r="E89" s="197"/>
      <c r="F89" s="13"/>
      <c r="G89" s="13"/>
      <c r="H89" s="13"/>
      <c r="I89" s="197"/>
      <c r="J89" s="13"/>
      <c r="K89" s="16"/>
      <c r="L89" s="15"/>
    </row>
    <row r="90" spans="1:12" s="11" customFormat="1" ht="15.75" x14ac:dyDescent="0.25">
      <c r="A90" s="13"/>
      <c r="B90" s="13"/>
      <c r="C90" s="13"/>
      <c r="D90" s="13"/>
      <c r="E90" s="197"/>
      <c r="F90" s="13"/>
      <c r="G90" s="13"/>
      <c r="H90" s="13"/>
      <c r="I90" s="197"/>
      <c r="J90" s="13"/>
      <c r="K90" s="16"/>
      <c r="L90" s="15"/>
    </row>
    <row r="91" spans="1:12" s="11" customFormat="1" ht="15.75" x14ac:dyDescent="0.25">
      <c r="A91" s="13"/>
      <c r="B91" s="13"/>
      <c r="C91" s="13"/>
      <c r="D91" s="13"/>
      <c r="E91" s="197"/>
      <c r="F91" s="13"/>
      <c r="G91" s="13"/>
      <c r="H91" s="13"/>
      <c r="I91" s="197"/>
      <c r="J91" s="13"/>
      <c r="K91" s="16"/>
      <c r="L91" s="15"/>
    </row>
    <row r="92" spans="1:12" s="11" customFormat="1" ht="15.75" x14ac:dyDescent="0.25">
      <c r="A92" s="13"/>
      <c r="B92" s="13"/>
      <c r="C92" s="13"/>
      <c r="D92" s="13"/>
      <c r="E92" s="197"/>
      <c r="F92" s="13"/>
      <c r="G92" s="13"/>
      <c r="H92" s="13"/>
      <c r="I92" s="197"/>
      <c r="J92" s="13"/>
      <c r="K92" s="16"/>
      <c r="L92" s="15"/>
    </row>
    <row r="93" spans="1:12" s="11" customFormat="1" ht="15.75" x14ac:dyDescent="0.25">
      <c r="A93" s="13"/>
      <c r="B93" s="13"/>
      <c r="C93" s="13"/>
      <c r="D93" s="13"/>
      <c r="E93" s="197"/>
      <c r="F93" s="13"/>
      <c r="G93" s="13"/>
      <c r="H93" s="13"/>
      <c r="I93" s="197"/>
      <c r="J93" s="13"/>
      <c r="K93" s="16"/>
      <c r="L93" s="15"/>
    </row>
    <row r="94" spans="1:12" s="11" customFormat="1" ht="15.75" x14ac:dyDescent="0.25">
      <c r="A94" s="13"/>
      <c r="B94" s="13"/>
      <c r="C94" s="13"/>
      <c r="D94" s="13"/>
      <c r="E94" s="197"/>
      <c r="F94" s="13"/>
      <c r="G94" s="13"/>
      <c r="H94" s="13"/>
      <c r="I94" s="197"/>
      <c r="J94" s="13"/>
      <c r="K94" s="16"/>
      <c r="L94" s="15"/>
    </row>
    <row r="95" spans="1:12" s="11" customFormat="1" ht="15.75" x14ac:dyDescent="0.25">
      <c r="A95" s="13"/>
      <c r="B95" s="13"/>
      <c r="C95" s="13"/>
      <c r="D95" s="13"/>
      <c r="E95" s="197"/>
      <c r="F95" s="13"/>
      <c r="G95" s="13"/>
      <c r="H95" s="13"/>
      <c r="I95" s="197"/>
      <c r="J95" s="13"/>
      <c r="K95" s="16"/>
      <c r="L95" s="15"/>
    </row>
    <row r="96" spans="1:12" s="11" customFormat="1" ht="15.75" x14ac:dyDescent="0.25">
      <c r="A96" s="13"/>
      <c r="B96" s="14" t="s">
        <v>0</v>
      </c>
      <c r="C96" s="13"/>
      <c r="D96" s="13"/>
      <c r="E96" s="197"/>
      <c r="F96" s="13"/>
      <c r="G96" s="13"/>
      <c r="H96" s="13"/>
      <c r="I96" s="197"/>
      <c r="J96" s="13"/>
      <c r="K96" s="12"/>
      <c r="L96" s="12"/>
    </row>
    <row r="97" spans="1:12" s="6" customFormat="1" ht="20.100000000000001" customHeight="1" x14ac:dyDescent="0.25">
      <c r="A97" s="10"/>
      <c r="B97" s="9"/>
      <c r="C97" s="8"/>
      <c r="D97" s="8"/>
      <c r="E97" s="198"/>
      <c r="F97" s="8"/>
      <c r="G97" s="7"/>
      <c r="H97" s="7"/>
      <c r="I97" s="201"/>
      <c r="J97" s="7"/>
      <c r="K97" s="7"/>
      <c r="L97" s="7"/>
    </row>
  </sheetData>
  <sheetProtection selectLockedCells="1" selectUnlockedCells="1"/>
  <mergeCells count="20">
    <mergeCell ref="B53:C53"/>
    <mergeCell ref="B15:B16"/>
    <mergeCell ref="B17:B18"/>
    <mergeCell ref="B39:B40"/>
    <mergeCell ref="B9:K9"/>
    <mergeCell ref="B10:K10"/>
    <mergeCell ref="B31:C31"/>
    <mergeCell ref="B33:L33"/>
    <mergeCell ref="B57:M57"/>
    <mergeCell ref="B58:E58"/>
    <mergeCell ref="H59:I59"/>
    <mergeCell ref="F60:G60"/>
    <mergeCell ref="B56:L56"/>
    <mergeCell ref="B1:K1"/>
    <mergeCell ref="B2:K2"/>
    <mergeCell ref="B3:K3"/>
    <mergeCell ref="I5:K6"/>
    <mergeCell ref="B8:K8"/>
    <mergeCell ref="B5:C5"/>
    <mergeCell ref="B6:C6"/>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92"/>
  <sheetViews>
    <sheetView tabSelected="1" topLeftCell="A52" zoomScale="86" zoomScaleNormal="100" zoomScaleSheetLayoutView="90" workbookViewId="0">
      <selection activeCell="R62" sqref="R62"/>
    </sheetView>
  </sheetViews>
  <sheetFormatPr defaultColWidth="9.140625" defaultRowHeight="20.100000000000001" customHeight="1" x14ac:dyDescent="0.25"/>
  <cols>
    <col min="1" max="1" width="6.85546875" style="5" customWidth="1"/>
    <col min="2" max="2" width="24" style="2" customWidth="1"/>
    <col min="3" max="3" width="20.28515625" style="2" customWidth="1"/>
    <col min="4" max="4" width="7.42578125" style="4" customWidth="1"/>
    <col min="5" max="5" width="8.140625" style="192" customWidth="1"/>
    <col min="6" max="7" width="10.42578125" style="2" customWidth="1"/>
    <col min="8" max="8" width="7.42578125" style="2" customWidth="1"/>
    <col min="9" max="9" width="8.85546875" style="251" customWidth="1"/>
    <col min="10" max="10" width="11.28515625" style="2" customWidth="1"/>
    <col min="11" max="11" width="15.42578125" style="2" customWidth="1"/>
    <col min="12" max="12" width="14.140625" style="2" customWidth="1"/>
    <col min="13" max="16384" width="9.140625" style="1"/>
  </cols>
  <sheetData>
    <row r="1" spans="1:12" s="241" customFormat="1" ht="20.100000000000001" customHeight="1" x14ac:dyDescent="0.25">
      <c r="A1" s="250"/>
      <c r="B1" s="341"/>
      <c r="C1" s="341"/>
      <c r="D1" s="341"/>
      <c r="E1" s="341"/>
      <c r="F1" s="341"/>
      <c r="G1" s="341"/>
      <c r="H1" s="341"/>
      <c r="I1" s="341"/>
      <c r="J1" s="341"/>
      <c r="K1" s="341"/>
      <c r="L1" s="251"/>
    </row>
    <row r="2" spans="1:12" s="241" customFormat="1" ht="20.100000000000001" customHeight="1" x14ac:dyDescent="0.25">
      <c r="A2" s="250"/>
      <c r="B2" s="342" t="s">
        <v>42</v>
      </c>
      <c r="C2" s="342"/>
      <c r="D2" s="342"/>
      <c r="E2" s="342"/>
      <c r="F2" s="342"/>
      <c r="G2" s="342"/>
      <c r="H2" s="342"/>
      <c r="I2" s="342"/>
      <c r="J2" s="342"/>
      <c r="K2" s="342"/>
      <c r="L2" s="251"/>
    </row>
    <row r="3" spans="1:12" s="241" customFormat="1" ht="20.100000000000001" customHeight="1" x14ac:dyDescent="0.25">
      <c r="A3" s="250"/>
      <c r="B3" s="343" t="s">
        <v>41</v>
      </c>
      <c r="C3" s="343"/>
      <c r="D3" s="343"/>
      <c r="E3" s="343"/>
      <c r="F3" s="343"/>
      <c r="G3" s="343"/>
      <c r="H3" s="343"/>
      <c r="I3" s="343"/>
      <c r="J3" s="343"/>
      <c r="K3" s="343"/>
      <c r="L3" s="251"/>
    </row>
    <row r="4" spans="1:12" s="241" customFormat="1" ht="13.5" customHeight="1" x14ac:dyDescent="0.25">
      <c r="A4" s="250"/>
      <c r="B4" s="252"/>
      <c r="C4" s="251"/>
      <c r="D4" s="253"/>
      <c r="E4" s="254"/>
      <c r="F4" s="251"/>
      <c r="G4" s="251"/>
      <c r="H4" s="251"/>
      <c r="I4" s="251"/>
      <c r="J4" s="251"/>
      <c r="K4" s="251"/>
      <c r="L4" s="251"/>
    </row>
    <row r="5" spans="1:12" s="241" customFormat="1" ht="15" customHeight="1" x14ac:dyDescent="0.25">
      <c r="A5" s="250"/>
      <c r="B5" s="332" t="s">
        <v>110</v>
      </c>
      <c r="C5" s="332"/>
      <c r="D5" s="253"/>
      <c r="E5" s="254"/>
      <c r="F5" s="251"/>
      <c r="G5" s="251"/>
      <c r="H5" s="251"/>
      <c r="I5" s="344" t="s">
        <v>39</v>
      </c>
      <c r="J5" s="344"/>
      <c r="K5" s="344"/>
      <c r="L5" s="255"/>
    </row>
    <row r="6" spans="1:12" s="241" customFormat="1" ht="17.25" x14ac:dyDescent="0.25">
      <c r="A6" s="250"/>
      <c r="B6" s="333" t="s">
        <v>79</v>
      </c>
      <c r="C6" s="333"/>
      <c r="D6" s="253"/>
      <c r="E6" s="254"/>
      <c r="F6" s="251"/>
      <c r="G6" s="251"/>
      <c r="H6" s="251"/>
      <c r="I6" s="299"/>
      <c r="J6" s="299"/>
      <c r="K6" s="299"/>
      <c r="L6" s="255"/>
    </row>
    <row r="7" spans="1:12" s="241" customFormat="1" ht="11.25" customHeight="1" x14ac:dyDescent="0.25">
      <c r="A7" s="250"/>
      <c r="B7" s="298"/>
      <c r="C7" s="298"/>
      <c r="D7" s="253"/>
      <c r="E7" s="254"/>
      <c r="F7" s="251"/>
      <c r="G7" s="251"/>
      <c r="H7" s="251"/>
      <c r="I7" s="299"/>
      <c r="J7" s="299"/>
      <c r="K7" s="299"/>
      <c r="L7" s="255"/>
    </row>
    <row r="8" spans="1:12" s="241" customFormat="1" ht="16.5" customHeight="1" x14ac:dyDescent="0.25">
      <c r="A8" s="250"/>
      <c r="B8" s="342" t="s">
        <v>38</v>
      </c>
      <c r="C8" s="342"/>
      <c r="D8" s="342"/>
      <c r="E8" s="342"/>
      <c r="F8" s="342"/>
      <c r="G8" s="342"/>
      <c r="H8" s="342"/>
      <c r="I8" s="342"/>
      <c r="J8" s="342"/>
      <c r="K8" s="342"/>
      <c r="L8" s="251"/>
    </row>
    <row r="9" spans="1:12" s="239" customFormat="1" ht="58.5" customHeight="1" x14ac:dyDescent="0.25">
      <c r="A9" s="256"/>
      <c r="B9" s="345" t="s">
        <v>53</v>
      </c>
      <c r="C9" s="345"/>
      <c r="D9" s="345"/>
      <c r="E9" s="345"/>
      <c r="F9" s="345"/>
      <c r="G9" s="345"/>
      <c r="H9" s="345"/>
      <c r="I9" s="345"/>
      <c r="J9" s="345"/>
      <c r="K9" s="345"/>
      <c r="L9" s="257"/>
    </row>
    <row r="10" spans="1:12" s="239" customFormat="1" ht="20.100000000000001" customHeight="1" x14ac:dyDescent="0.25">
      <c r="A10" s="256" t="s">
        <v>37</v>
      </c>
      <c r="B10" s="322" t="s">
        <v>130</v>
      </c>
      <c r="C10" s="322"/>
      <c r="D10" s="322"/>
      <c r="E10" s="322"/>
      <c r="F10" s="322"/>
      <c r="G10" s="322"/>
      <c r="H10" s="322"/>
      <c r="I10" s="322"/>
      <c r="J10" s="322"/>
      <c r="K10" s="322"/>
      <c r="L10" s="257"/>
    </row>
    <row r="11" spans="1:12" s="239" customFormat="1" ht="12" customHeight="1" x14ac:dyDescent="0.25">
      <c r="A11" s="256"/>
      <c r="B11" s="258"/>
      <c r="C11" s="258"/>
      <c r="D11" s="258"/>
      <c r="E11" s="258"/>
      <c r="F11" s="258"/>
      <c r="G11" s="258"/>
      <c r="H11" s="258"/>
      <c r="I11" s="258"/>
      <c r="J11" s="258"/>
      <c r="K11" s="258"/>
      <c r="L11" s="257"/>
    </row>
    <row r="12" spans="1:12" s="239" customFormat="1" ht="110.25" x14ac:dyDescent="0.25">
      <c r="A12" s="281" t="s">
        <v>32</v>
      </c>
      <c r="B12" s="281" t="s">
        <v>31</v>
      </c>
      <c r="C12" s="281" t="s">
        <v>30</v>
      </c>
      <c r="D12" s="282" t="s">
        <v>29</v>
      </c>
      <c r="E12" s="283" t="s">
        <v>28</v>
      </c>
      <c r="F12" s="284" t="s">
        <v>27</v>
      </c>
      <c r="G12" s="282" t="s">
        <v>26</v>
      </c>
      <c r="H12" s="282" t="s">
        <v>25</v>
      </c>
      <c r="I12" s="282" t="s">
        <v>24</v>
      </c>
      <c r="J12" s="282" t="s">
        <v>23</v>
      </c>
      <c r="K12" s="285" t="s">
        <v>22</v>
      </c>
      <c r="L12" s="282" t="s">
        <v>21</v>
      </c>
    </row>
    <row r="13" spans="1:12" s="239" customFormat="1" ht="18" customHeight="1" x14ac:dyDescent="0.25">
      <c r="A13" s="286">
        <v>1</v>
      </c>
      <c r="B13" s="259" t="s">
        <v>20</v>
      </c>
      <c r="C13" s="260"/>
      <c r="D13" s="261"/>
      <c r="E13" s="262"/>
      <c r="F13" s="263"/>
      <c r="G13" s="263"/>
      <c r="H13" s="263"/>
      <c r="I13" s="263"/>
      <c r="J13" s="264"/>
      <c r="K13" s="264"/>
      <c r="L13" s="287"/>
    </row>
    <row r="14" spans="1:12" s="239" customFormat="1" ht="31.5" x14ac:dyDescent="0.25">
      <c r="A14" s="288">
        <v>1.1000000000000001</v>
      </c>
      <c r="B14" s="265" t="s">
        <v>54</v>
      </c>
      <c r="C14" s="265" t="s">
        <v>19</v>
      </c>
      <c r="D14" s="266">
        <v>1</v>
      </c>
      <c r="E14" s="191">
        <v>48714</v>
      </c>
      <c r="F14" s="267">
        <v>0</v>
      </c>
      <c r="G14" s="267">
        <v>2000</v>
      </c>
      <c r="H14" s="263">
        <v>1</v>
      </c>
      <c r="I14" s="263">
        <v>25</v>
      </c>
      <c r="J14" s="264">
        <f>G14+F14+(D14*E14)</f>
        <v>50714</v>
      </c>
      <c r="K14" s="264">
        <f>J14*I14*H14</f>
        <v>1267850</v>
      </c>
      <c r="L14" s="287"/>
    </row>
    <row r="15" spans="1:12" s="239" customFormat="1" ht="38.25" customHeight="1" x14ac:dyDescent="0.25">
      <c r="A15" s="288">
        <v>1.2</v>
      </c>
      <c r="B15" s="265" t="s">
        <v>140</v>
      </c>
      <c r="C15" s="265" t="s">
        <v>43</v>
      </c>
      <c r="D15" s="266">
        <v>40</v>
      </c>
      <c r="E15" s="191">
        <v>48714</v>
      </c>
      <c r="F15" s="267">
        <v>0</v>
      </c>
      <c r="G15" s="267">
        <v>1000</v>
      </c>
      <c r="H15" s="263">
        <v>1</v>
      </c>
      <c r="I15" s="263">
        <v>25</v>
      </c>
      <c r="J15" s="264">
        <f t="shared" ref="J15:J21" si="0">G15+F15+(D15*E15)</f>
        <v>1949560</v>
      </c>
      <c r="K15" s="264">
        <f t="shared" ref="K15:K21" si="1">J15*I15*H15</f>
        <v>48739000</v>
      </c>
      <c r="L15" s="287"/>
    </row>
    <row r="16" spans="1:12" s="239" customFormat="1" ht="38.25" customHeight="1" x14ac:dyDescent="0.25">
      <c r="A16" s="286">
        <v>2</v>
      </c>
      <c r="B16" s="259" t="s">
        <v>18</v>
      </c>
      <c r="C16" s="260" t="s">
        <v>7</v>
      </c>
      <c r="D16" s="268">
        <v>6</v>
      </c>
      <c r="E16" s="191">
        <v>48714</v>
      </c>
      <c r="F16" s="263"/>
      <c r="G16" s="263">
        <v>50000</v>
      </c>
      <c r="H16" s="263">
        <v>1</v>
      </c>
      <c r="I16" s="263">
        <v>20</v>
      </c>
      <c r="J16" s="264">
        <f t="shared" si="0"/>
        <v>342284</v>
      </c>
      <c r="K16" s="264">
        <f t="shared" si="1"/>
        <v>6845680</v>
      </c>
      <c r="L16" s="297"/>
    </row>
    <row r="17" spans="1:12" s="239" customFormat="1" ht="18" customHeight="1" x14ac:dyDescent="0.25">
      <c r="A17" s="289"/>
      <c r="B17" s="260"/>
      <c r="C17" s="260" t="s">
        <v>17</v>
      </c>
      <c r="D17" s="268">
        <v>1.5</v>
      </c>
      <c r="E17" s="191">
        <v>48714</v>
      </c>
      <c r="F17" s="263"/>
      <c r="G17" s="263">
        <v>15000</v>
      </c>
      <c r="H17" s="263">
        <v>1</v>
      </c>
      <c r="I17" s="263">
        <v>3</v>
      </c>
      <c r="J17" s="264">
        <f t="shared" si="0"/>
        <v>88071</v>
      </c>
      <c r="K17" s="264">
        <f t="shared" si="1"/>
        <v>264213</v>
      </c>
      <c r="L17" s="287"/>
    </row>
    <row r="18" spans="1:12" s="239" customFormat="1" ht="18" customHeight="1" x14ac:dyDescent="0.25">
      <c r="A18" s="289"/>
      <c r="B18" s="260"/>
      <c r="C18" s="260" t="s">
        <v>35</v>
      </c>
      <c r="D18" s="269">
        <v>1</v>
      </c>
      <c r="E18" s="191">
        <v>48714</v>
      </c>
      <c r="F18" s="263"/>
      <c r="G18" s="263">
        <v>3000</v>
      </c>
      <c r="H18" s="263">
        <v>1</v>
      </c>
      <c r="I18" s="263">
        <v>2</v>
      </c>
      <c r="J18" s="264">
        <f t="shared" si="0"/>
        <v>51714</v>
      </c>
      <c r="K18" s="264">
        <f t="shared" si="1"/>
        <v>103428</v>
      </c>
      <c r="L18" s="287"/>
    </row>
    <row r="19" spans="1:12" s="239" customFormat="1" ht="31.5" x14ac:dyDescent="0.25">
      <c r="A19" s="286">
        <v>3</v>
      </c>
      <c r="B19" s="259" t="s">
        <v>15</v>
      </c>
      <c r="C19" s="260"/>
      <c r="D19" s="269"/>
      <c r="E19" s="262"/>
      <c r="F19" s="263"/>
      <c r="G19" s="263"/>
      <c r="H19" s="263">
        <v>1</v>
      </c>
      <c r="I19" s="263"/>
      <c r="J19" s="264">
        <f t="shared" si="0"/>
        <v>0</v>
      </c>
      <c r="K19" s="264">
        <f t="shared" si="1"/>
        <v>0</v>
      </c>
      <c r="L19" s="287"/>
    </row>
    <row r="20" spans="1:12" s="239" customFormat="1" ht="18" customHeight="1" x14ac:dyDescent="0.25">
      <c r="A20" s="290" t="s">
        <v>14</v>
      </c>
      <c r="B20" s="260" t="s">
        <v>13</v>
      </c>
      <c r="C20" s="260"/>
      <c r="D20" s="269"/>
      <c r="E20" s="262"/>
      <c r="F20" s="263"/>
      <c r="G20" s="263"/>
      <c r="H20" s="263">
        <v>1</v>
      </c>
      <c r="I20" s="263"/>
      <c r="J20" s="264">
        <f t="shared" si="0"/>
        <v>0</v>
      </c>
      <c r="K20" s="264">
        <f t="shared" si="1"/>
        <v>0</v>
      </c>
      <c r="L20" s="287"/>
    </row>
    <row r="21" spans="1:12" s="239" customFormat="1" ht="18" customHeight="1" x14ac:dyDescent="0.25">
      <c r="A21" s="290" t="s">
        <v>12</v>
      </c>
      <c r="B21" s="260" t="s">
        <v>11</v>
      </c>
      <c r="C21" s="260"/>
      <c r="D21" s="269"/>
      <c r="E21" s="262"/>
      <c r="F21" s="263"/>
      <c r="G21" s="263"/>
      <c r="H21" s="263">
        <v>1</v>
      </c>
      <c r="I21" s="263"/>
      <c r="J21" s="264">
        <f t="shared" si="0"/>
        <v>0</v>
      </c>
      <c r="K21" s="264">
        <f t="shared" si="1"/>
        <v>0</v>
      </c>
      <c r="L21" s="287"/>
    </row>
    <row r="22" spans="1:12" s="239" customFormat="1" ht="64.5" customHeight="1" x14ac:dyDescent="0.25">
      <c r="A22" s="289">
        <v>4</v>
      </c>
      <c r="B22" s="260" t="s">
        <v>10</v>
      </c>
      <c r="C22" s="260"/>
      <c r="D22" s="269"/>
      <c r="E22" s="262"/>
      <c r="F22" s="263"/>
      <c r="G22" s="263"/>
      <c r="H22" s="263"/>
      <c r="I22" s="263"/>
      <c r="J22" s="264"/>
      <c r="K22" s="264"/>
      <c r="L22" s="287"/>
    </row>
    <row r="23" spans="1:12" s="239" customFormat="1" ht="42.75" customHeight="1" x14ac:dyDescent="0.25">
      <c r="A23" s="289">
        <v>5</v>
      </c>
      <c r="B23" s="260" t="s">
        <v>9</v>
      </c>
      <c r="C23" s="260"/>
      <c r="D23" s="269"/>
      <c r="E23" s="262"/>
      <c r="F23" s="263"/>
      <c r="G23" s="263"/>
      <c r="H23" s="263">
        <v>1</v>
      </c>
      <c r="I23" s="263"/>
      <c r="J23" s="264">
        <f>G23+F23+(D23*E23)</f>
        <v>0</v>
      </c>
      <c r="K23" s="264">
        <f>J23*I23*H23</f>
        <v>0</v>
      </c>
      <c r="L23" s="287"/>
    </row>
    <row r="24" spans="1:12" s="239" customFormat="1" ht="15.75" x14ac:dyDescent="0.25">
      <c r="A24" s="289">
        <v>6</v>
      </c>
      <c r="B24" s="259" t="s">
        <v>8</v>
      </c>
      <c r="C24" s="260" t="s">
        <v>7</v>
      </c>
      <c r="D24" s="270">
        <v>3</v>
      </c>
      <c r="E24" s="191">
        <v>48714</v>
      </c>
      <c r="F24" s="267"/>
      <c r="G24" s="267">
        <v>50000</v>
      </c>
      <c r="H24" s="263">
        <v>1</v>
      </c>
      <c r="I24" s="263">
        <v>15</v>
      </c>
      <c r="J24" s="264">
        <f>G24+F24+(D24*E24)</f>
        <v>196142</v>
      </c>
      <c r="K24" s="264">
        <f>J24*I24*H24</f>
        <v>2942130</v>
      </c>
      <c r="L24" s="287"/>
    </row>
    <row r="25" spans="1:12" s="239" customFormat="1" ht="18" customHeight="1" x14ac:dyDescent="0.25">
      <c r="A25" s="281"/>
      <c r="B25" s="260"/>
      <c r="C25" s="260" t="s">
        <v>6</v>
      </c>
      <c r="D25" s="271">
        <v>1.5</v>
      </c>
      <c r="E25" s="191">
        <v>48714</v>
      </c>
      <c r="F25" s="267"/>
      <c r="G25" s="267">
        <v>15000</v>
      </c>
      <c r="H25" s="263">
        <v>1</v>
      </c>
      <c r="I25" s="263">
        <v>3</v>
      </c>
      <c r="J25" s="264">
        <f>G25+F25+(D25*E25)</f>
        <v>88071</v>
      </c>
      <c r="K25" s="264">
        <f>J25*I25*H25</f>
        <v>264213</v>
      </c>
      <c r="L25" s="287"/>
    </row>
    <row r="26" spans="1:12" s="239" customFormat="1" ht="18" customHeight="1" x14ac:dyDescent="0.25">
      <c r="A26" s="281"/>
      <c r="B26" s="260"/>
      <c r="C26" s="260" t="s">
        <v>35</v>
      </c>
      <c r="D26" s="269">
        <v>1</v>
      </c>
      <c r="E26" s="191">
        <v>48714</v>
      </c>
      <c r="F26" s="263"/>
      <c r="G26" s="263">
        <v>3000</v>
      </c>
      <c r="H26" s="263">
        <v>1</v>
      </c>
      <c r="I26" s="263">
        <v>7</v>
      </c>
      <c r="J26" s="264">
        <f>G26+F26+(D26*E26)</f>
        <v>51714</v>
      </c>
      <c r="K26" s="264">
        <f>J26*I26*H26</f>
        <v>361998</v>
      </c>
      <c r="L26" s="287"/>
    </row>
    <row r="27" spans="1:12" s="239" customFormat="1" ht="18" customHeight="1" x14ac:dyDescent="0.25">
      <c r="A27" s="291"/>
      <c r="B27" s="260"/>
      <c r="C27" s="260" t="s">
        <v>4</v>
      </c>
      <c r="D27" s="269"/>
      <c r="E27" s="262"/>
      <c r="F27" s="263"/>
      <c r="G27" s="263"/>
      <c r="H27" s="263">
        <v>1</v>
      </c>
      <c r="I27" s="263"/>
      <c r="J27" s="264">
        <f>G27+F27+(D27*E27)</f>
        <v>0</v>
      </c>
      <c r="K27" s="264">
        <f>J27*I27*H27</f>
        <v>0</v>
      </c>
      <c r="L27" s="287"/>
    </row>
    <row r="28" spans="1:12" s="239" customFormat="1" ht="19.5" customHeight="1" x14ac:dyDescent="0.25">
      <c r="A28" s="290"/>
      <c r="B28" s="346" t="s">
        <v>3</v>
      </c>
      <c r="C28" s="346"/>
      <c r="D28" s="292"/>
      <c r="E28" s="293"/>
      <c r="F28" s="293"/>
      <c r="G28" s="293"/>
      <c r="H28" s="294"/>
      <c r="I28" s="293"/>
      <c r="J28" s="295">
        <f>SUM(J13:J27)</f>
        <v>2818270</v>
      </c>
      <c r="K28" s="295">
        <f>SUM(K13:K27)</f>
        <v>60788512</v>
      </c>
      <c r="L28" s="293"/>
    </row>
    <row r="29" spans="1:12" s="239" customFormat="1" ht="20.100000000000001" customHeight="1" x14ac:dyDescent="0.25">
      <c r="A29" s="272"/>
      <c r="B29" s="273"/>
      <c r="C29" s="273"/>
      <c r="D29" s="274"/>
      <c r="E29" s="275"/>
      <c r="F29" s="275"/>
      <c r="G29" s="275"/>
      <c r="H29" s="276"/>
      <c r="I29" s="275"/>
      <c r="J29" s="275"/>
      <c r="K29" s="275"/>
      <c r="L29" s="275"/>
    </row>
    <row r="30" spans="1:12" s="239" customFormat="1" ht="27.75" customHeight="1" x14ac:dyDescent="0.25">
      <c r="A30" s="256" t="s">
        <v>34</v>
      </c>
      <c r="B30" s="322" t="s">
        <v>131</v>
      </c>
      <c r="C30" s="322"/>
      <c r="D30" s="322"/>
      <c r="E30" s="322"/>
      <c r="F30" s="322"/>
      <c r="G30" s="322"/>
      <c r="H30" s="322"/>
      <c r="I30" s="322"/>
      <c r="J30" s="322"/>
      <c r="K30" s="322"/>
      <c r="L30" s="322"/>
    </row>
    <row r="31" spans="1:12" s="239" customFormat="1" ht="20.100000000000001" customHeight="1" x14ac:dyDescent="0.25">
      <c r="A31" s="277"/>
      <c r="B31" s="278"/>
      <c r="C31" s="278"/>
      <c r="D31" s="279"/>
      <c r="E31" s="280"/>
      <c r="F31" s="278"/>
      <c r="G31" s="278"/>
      <c r="H31" s="278"/>
      <c r="I31" s="278"/>
      <c r="J31" s="278"/>
      <c r="K31" s="278"/>
      <c r="L31" s="278"/>
    </row>
    <row r="32" spans="1:12" s="239" customFormat="1" ht="110.25" x14ac:dyDescent="0.25">
      <c r="A32" s="281" t="s">
        <v>32</v>
      </c>
      <c r="B32" s="281" t="s">
        <v>31</v>
      </c>
      <c r="C32" s="281" t="s">
        <v>30</v>
      </c>
      <c r="D32" s="282" t="s">
        <v>29</v>
      </c>
      <c r="E32" s="283" t="s">
        <v>28</v>
      </c>
      <c r="F32" s="284" t="s">
        <v>27</v>
      </c>
      <c r="G32" s="282" t="s">
        <v>26</v>
      </c>
      <c r="H32" s="282" t="s">
        <v>25</v>
      </c>
      <c r="I32" s="282" t="s">
        <v>24</v>
      </c>
      <c r="J32" s="282" t="s">
        <v>23</v>
      </c>
      <c r="K32" s="282" t="s">
        <v>22</v>
      </c>
      <c r="L32" s="282" t="s">
        <v>21</v>
      </c>
    </row>
    <row r="33" spans="1:12" s="239" customFormat="1" ht="18" customHeight="1" x14ac:dyDescent="0.25">
      <c r="A33" s="286">
        <v>1</v>
      </c>
      <c r="B33" s="259" t="s">
        <v>20</v>
      </c>
      <c r="C33" s="260"/>
      <c r="D33" s="261"/>
      <c r="E33" s="262"/>
      <c r="F33" s="263"/>
      <c r="G33" s="263"/>
      <c r="H33" s="263"/>
      <c r="I33" s="263"/>
      <c r="J33" s="264"/>
      <c r="K33" s="264"/>
      <c r="L33" s="287"/>
    </row>
    <row r="34" spans="1:12" s="239" customFormat="1" ht="31.5" customHeight="1" x14ac:dyDescent="0.25">
      <c r="A34" s="288">
        <v>1.1000000000000001</v>
      </c>
      <c r="B34" s="265" t="s">
        <v>54</v>
      </c>
      <c r="C34" s="265" t="s">
        <v>19</v>
      </c>
      <c r="D34" s="266">
        <v>1</v>
      </c>
      <c r="E34" s="191">
        <v>48714</v>
      </c>
      <c r="F34" s="267">
        <v>0</v>
      </c>
      <c r="G34" s="267">
        <v>2000</v>
      </c>
      <c r="H34" s="263">
        <v>1</v>
      </c>
      <c r="I34" s="263">
        <v>25</v>
      </c>
      <c r="J34" s="264">
        <f>G34+F34+(D34*E34)</f>
        <v>50714</v>
      </c>
      <c r="K34" s="264">
        <f>J34*I34*H34</f>
        <v>1267850</v>
      </c>
      <c r="L34" s="287"/>
    </row>
    <row r="35" spans="1:12" s="239" customFormat="1" ht="30.75" customHeight="1" x14ac:dyDescent="0.25">
      <c r="A35" s="288">
        <v>1.2</v>
      </c>
      <c r="B35" s="265" t="s">
        <v>140</v>
      </c>
      <c r="C35" s="265" t="s">
        <v>43</v>
      </c>
      <c r="D35" s="266">
        <v>40</v>
      </c>
      <c r="E35" s="191">
        <v>48714</v>
      </c>
      <c r="F35" s="267">
        <v>0</v>
      </c>
      <c r="G35" s="267">
        <v>1000</v>
      </c>
      <c r="H35" s="263">
        <v>1</v>
      </c>
      <c r="I35" s="263">
        <v>25</v>
      </c>
      <c r="J35" s="264">
        <f t="shared" ref="J35:J38" si="2">G35+F35+(D35*E35)</f>
        <v>1949560</v>
      </c>
      <c r="K35" s="264">
        <f t="shared" ref="K35:K38" si="3">J35*I35*H35</f>
        <v>48739000</v>
      </c>
      <c r="L35" s="287"/>
    </row>
    <row r="36" spans="1:12" s="239" customFormat="1" ht="15.75" x14ac:dyDescent="0.25">
      <c r="A36" s="286">
        <v>2</v>
      </c>
      <c r="B36" s="259" t="s">
        <v>18</v>
      </c>
      <c r="C36" s="260" t="s">
        <v>7</v>
      </c>
      <c r="D36" s="268">
        <v>3</v>
      </c>
      <c r="E36" s="191">
        <v>48714</v>
      </c>
      <c r="F36" s="263"/>
      <c r="G36" s="263">
        <v>50000</v>
      </c>
      <c r="H36" s="263">
        <v>1</v>
      </c>
      <c r="I36" s="263">
        <v>2</v>
      </c>
      <c r="J36" s="264">
        <f t="shared" si="2"/>
        <v>196142</v>
      </c>
      <c r="K36" s="264">
        <f t="shared" si="3"/>
        <v>392284</v>
      </c>
      <c r="L36" s="296" t="s">
        <v>132</v>
      </c>
    </row>
    <row r="37" spans="1:12" s="239" customFormat="1" ht="18" customHeight="1" x14ac:dyDescent="0.25">
      <c r="A37" s="289"/>
      <c r="B37" s="260"/>
      <c r="C37" s="260" t="s">
        <v>17</v>
      </c>
      <c r="D37" s="268">
        <v>1.5</v>
      </c>
      <c r="E37" s="191">
        <v>48714</v>
      </c>
      <c r="F37" s="263"/>
      <c r="G37" s="263">
        <v>15000</v>
      </c>
      <c r="H37" s="263">
        <v>1</v>
      </c>
      <c r="I37" s="263">
        <v>3</v>
      </c>
      <c r="J37" s="264">
        <f t="shared" si="2"/>
        <v>88071</v>
      </c>
      <c r="K37" s="264">
        <f t="shared" si="3"/>
        <v>264213</v>
      </c>
      <c r="L37" s="287"/>
    </row>
    <row r="38" spans="1:12" s="239" customFormat="1" ht="18" customHeight="1" x14ac:dyDescent="0.25">
      <c r="A38" s="289"/>
      <c r="B38" s="260"/>
      <c r="C38" s="260" t="s">
        <v>35</v>
      </c>
      <c r="D38" s="269">
        <v>0.5</v>
      </c>
      <c r="E38" s="191">
        <v>48714</v>
      </c>
      <c r="F38" s="263"/>
      <c r="G38" s="263">
        <v>3000</v>
      </c>
      <c r="H38" s="263">
        <v>1</v>
      </c>
      <c r="I38" s="263">
        <v>20</v>
      </c>
      <c r="J38" s="264">
        <f t="shared" si="2"/>
        <v>27357</v>
      </c>
      <c r="K38" s="264">
        <f t="shared" si="3"/>
        <v>547140</v>
      </c>
      <c r="L38" s="287"/>
    </row>
    <row r="39" spans="1:12" s="239" customFormat="1" ht="31.5" x14ac:dyDescent="0.25">
      <c r="A39" s="286">
        <v>3</v>
      </c>
      <c r="B39" s="259" t="s">
        <v>15</v>
      </c>
      <c r="C39" s="260"/>
      <c r="D39" s="269"/>
      <c r="E39" s="262"/>
      <c r="F39" s="263"/>
      <c r="G39" s="263"/>
      <c r="H39" s="263"/>
      <c r="I39" s="263"/>
      <c r="J39" s="264"/>
      <c r="K39" s="264"/>
      <c r="L39" s="287"/>
    </row>
    <row r="40" spans="1:12" s="239" customFormat="1" ht="18" customHeight="1" x14ac:dyDescent="0.25">
      <c r="A40" s="290" t="s">
        <v>14</v>
      </c>
      <c r="B40" s="260" t="s">
        <v>13</v>
      </c>
      <c r="C40" s="260"/>
      <c r="D40" s="269"/>
      <c r="E40" s="262"/>
      <c r="F40" s="263"/>
      <c r="G40" s="263"/>
      <c r="H40" s="263"/>
      <c r="I40" s="263"/>
      <c r="J40" s="264"/>
      <c r="K40" s="264"/>
      <c r="L40" s="287"/>
    </row>
    <row r="41" spans="1:12" s="239" customFormat="1" ht="18" customHeight="1" x14ac:dyDescent="0.25">
      <c r="A41" s="290" t="s">
        <v>12</v>
      </c>
      <c r="B41" s="260" t="s">
        <v>11</v>
      </c>
      <c r="C41" s="260"/>
      <c r="D41" s="269"/>
      <c r="E41" s="262"/>
      <c r="F41" s="263"/>
      <c r="G41" s="263"/>
      <c r="H41" s="263"/>
      <c r="I41" s="263"/>
      <c r="J41" s="264"/>
      <c r="K41" s="264"/>
      <c r="L41" s="287"/>
    </row>
    <row r="42" spans="1:12" s="239" customFormat="1" ht="64.5" customHeight="1" x14ac:dyDescent="0.25">
      <c r="A42" s="289">
        <v>4</v>
      </c>
      <c r="B42" s="260" t="s">
        <v>10</v>
      </c>
      <c r="C42" s="260"/>
      <c r="D42" s="269"/>
      <c r="E42" s="262"/>
      <c r="F42" s="263"/>
      <c r="G42" s="263"/>
      <c r="H42" s="263"/>
      <c r="I42" s="263"/>
      <c r="J42" s="264"/>
      <c r="K42" s="264"/>
      <c r="L42" s="287"/>
    </row>
    <row r="43" spans="1:12" s="239" customFormat="1" ht="42.75" customHeight="1" x14ac:dyDescent="0.25">
      <c r="A43" s="289">
        <v>5</v>
      </c>
      <c r="B43" s="260" t="s">
        <v>9</v>
      </c>
      <c r="C43" s="260"/>
      <c r="D43" s="269"/>
      <c r="E43" s="262"/>
      <c r="F43" s="263"/>
      <c r="G43" s="263"/>
      <c r="H43" s="263"/>
      <c r="I43" s="263"/>
      <c r="J43" s="264"/>
      <c r="K43" s="264"/>
      <c r="L43" s="287"/>
    </row>
    <row r="44" spans="1:12" s="239" customFormat="1" ht="15.75" x14ac:dyDescent="0.25">
      <c r="A44" s="289">
        <v>6</v>
      </c>
      <c r="B44" s="259" t="s">
        <v>8</v>
      </c>
      <c r="C44" s="260" t="s">
        <v>7</v>
      </c>
      <c r="D44" s="271">
        <v>1</v>
      </c>
      <c r="E44" s="191">
        <v>48714</v>
      </c>
      <c r="F44" s="267"/>
      <c r="G44" s="267">
        <v>50000</v>
      </c>
      <c r="H44" s="263">
        <v>1</v>
      </c>
      <c r="I44" s="263">
        <v>2</v>
      </c>
      <c r="J44" s="264">
        <f>G44+F44+(D44*E44)</f>
        <v>98714</v>
      </c>
      <c r="K44" s="264">
        <f>J44*I44*H44</f>
        <v>197428</v>
      </c>
      <c r="L44" s="287"/>
    </row>
    <row r="45" spans="1:12" s="239" customFormat="1" ht="18" customHeight="1" x14ac:dyDescent="0.25">
      <c r="A45" s="281"/>
      <c r="B45" s="260"/>
      <c r="C45" s="260" t="s">
        <v>6</v>
      </c>
      <c r="D45" s="271">
        <v>1.5</v>
      </c>
      <c r="E45" s="191">
        <v>48714</v>
      </c>
      <c r="F45" s="267"/>
      <c r="G45" s="267">
        <v>15000</v>
      </c>
      <c r="H45" s="263">
        <v>1</v>
      </c>
      <c r="I45" s="263">
        <v>3</v>
      </c>
      <c r="J45" s="264">
        <f>G45+F45+(D45*E45)</f>
        <v>88071</v>
      </c>
      <c r="K45" s="264">
        <f>J45*I45*H45</f>
        <v>264213</v>
      </c>
      <c r="L45" s="287"/>
    </row>
    <row r="46" spans="1:12" s="239" customFormat="1" ht="18" customHeight="1" x14ac:dyDescent="0.25">
      <c r="A46" s="281"/>
      <c r="B46" s="260"/>
      <c r="C46" s="260" t="s">
        <v>35</v>
      </c>
      <c r="D46" s="269">
        <v>0.5</v>
      </c>
      <c r="E46" s="191">
        <v>48714</v>
      </c>
      <c r="F46" s="263"/>
      <c r="G46" s="263">
        <v>3000</v>
      </c>
      <c r="H46" s="263">
        <v>1</v>
      </c>
      <c r="I46" s="263">
        <v>20</v>
      </c>
      <c r="J46" s="264">
        <f>G46+F46+(D46*E46)</f>
        <v>27357</v>
      </c>
      <c r="K46" s="264">
        <f>J46*I46*H46</f>
        <v>547140</v>
      </c>
      <c r="L46" s="287"/>
    </row>
    <row r="47" spans="1:12" s="239" customFormat="1" ht="18" customHeight="1" x14ac:dyDescent="0.25">
      <c r="A47" s="291"/>
      <c r="B47" s="260"/>
      <c r="C47" s="260" t="s">
        <v>4</v>
      </c>
      <c r="D47" s="269"/>
      <c r="E47" s="262"/>
      <c r="F47" s="263"/>
      <c r="G47" s="263"/>
      <c r="H47" s="263">
        <v>1</v>
      </c>
      <c r="I47" s="263"/>
      <c r="J47" s="264">
        <f>G47+F47+(D47*E47)</f>
        <v>0</v>
      </c>
      <c r="K47" s="264">
        <f>J47*I47*H47</f>
        <v>0</v>
      </c>
      <c r="L47" s="287"/>
    </row>
    <row r="48" spans="1:12" s="239" customFormat="1" ht="19.5" customHeight="1" x14ac:dyDescent="0.25">
      <c r="A48" s="290"/>
      <c r="B48" s="346" t="s">
        <v>3</v>
      </c>
      <c r="C48" s="346"/>
      <c r="D48" s="292"/>
      <c r="E48" s="293"/>
      <c r="F48" s="293"/>
      <c r="G48" s="293"/>
      <c r="H48" s="294"/>
      <c r="I48" s="293"/>
      <c r="J48" s="295">
        <f>SUM(J33:J47)</f>
        <v>2525986</v>
      </c>
      <c r="K48" s="295">
        <f>SUM(K33:K47)</f>
        <v>52219268</v>
      </c>
      <c r="L48" s="293"/>
    </row>
    <row r="49" spans="1:13" s="239" customFormat="1" ht="1.5" customHeight="1" x14ac:dyDescent="0.25">
      <c r="A49" s="272"/>
      <c r="B49" s="273"/>
      <c r="C49" s="273"/>
      <c r="D49" s="274"/>
      <c r="E49" s="275"/>
      <c r="F49" s="275"/>
      <c r="G49" s="275"/>
      <c r="H49" s="276"/>
      <c r="I49" s="275"/>
      <c r="J49" s="275"/>
      <c r="K49" s="275"/>
      <c r="L49" s="275"/>
    </row>
    <row r="50" spans="1:13" s="239" customFormat="1" ht="19.5" customHeight="1" x14ac:dyDescent="0.25">
      <c r="A50" s="272"/>
      <c r="B50" s="273"/>
      <c r="C50" s="273"/>
      <c r="D50" s="274"/>
      <c r="E50" s="275"/>
      <c r="F50" s="275"/>
      <c r="G50" s="275"/>
      <c r="H50" s="276"/>
      <c r="I50" s="275"/>
      <c r="J50" s="275"/>
      <c r="K50" s="275"/>
      <c r="L50" s="275"/>
    </row>
    <row r="51" spans="1:13" s="6" customFormat="1" ht="29.25" customHeight="1" x14ac:dyDescent="0.25">
      <c r="A51" s="19" t="s">
        <v>2</v>
      </c>
      <c r="B51" s="322" t="s">
        <v>1</v>
      </c>
      <c r="C51" s="322"/>
      <c r="D51" s="322"/>
      <c r="E51" s="322"/>
      <c r="F51" s="322"/>
      <c r="G51" s="322"/>
      <c r="H51" s="322"/>
      <c r="I51" s="322"/>
      <c r="J51" s="322"/>
      <c r="K51" s="322"/>
      <c r="L51" s="322"/>
    </row>
    <row r="52" spans="1:13" s="241" customFormat="1" ht="20.100000000000001" customHeight="1" x14ac:dyDescent="0.25">
      <c r="A52" s="239"/>
      <c r="B52" s="334" t="s">
        <v>122</v>
      </c>
      <c r="C52" s="334"/>
      <c r="D52" s="334"/>
      <c r="E52" s="334"/>
      <c r="F52" s="334"/>
      <c r="G52" s="334"/>
      <c r="H52" s="334"/>
      <c r="I52" s="334"/>
      <c r="J52" s="334"/>
      <c r="K52" s="334"/>
      <c r="L52" s="334"/>
      <c r="M52" s="334"/>
    </row>
    <row r="53" spans="1:13" s="241" customFormat="1" ht="20.100000000000001" customHeight="1" x14ac:dyDescent="0.25">
      <c r="A53" s="239"/>
      <c r="B53" s="335" t="s">
        <v>123</v>
      </c>
      <c r="C53" s="335"/>
      <c r="D53" s="335"/>
      <c r="E53" s="335"/>
      <c r="F53" s="243">
        <f>K28</f>
        <v>60788512</v>
      </c>
      <c r="G53" s="236"/>
      <c r="H53" s="236" t="s">
        <v>124</v>
      </c>
      <c r="I53" s="236"/>
      <c r="J53" s="237"/>
      <c r="K53" s="236"/>
      <c r="L53" s="236"/>
      <c r="M53" s="236"/>
    </row>
    <row r="54" spans="1:13" s="241" customFormat="1" ht="20.100000000000001" customHeight="1" x14ac:dyDescent="0.25">
      <c r="A54" s="239"/>
      <c r="B54" s="244" t="s">
        <v>125</v>
      </c>
      <c r="C54" s="244"/>
      <c r="D54" s="244"/>
      <c r="E54" s="245"/>
      <c r="F54" s="245"/>
      <c r="H54" s="336">
        <f>K48</f>
        <v>52219268</v>
      </c>
      <c r="I54" s="336"/>
      <c r="J54" s="236" t="s">
        <v>126</v>
      </c>
      <c r="K54" s="236"/>
      <c r="L54" s="236"/>
      <c r="M54" s="236"/>
    </row>
    <row r="55" spans="1:13" s="241" customFormat="1" ht="20.100000000000001" customHeight="1" x14ac:dyDescent="0.25">
      <c r="A55" s="239"/>
      <c r="B55" s="244" t="s">
        <v>127</v>
      </c>
      <c r="C55" s="244"/>
      <c r="D55" s="246"/>
      <c r="E55" s="247"/>
      <c r="F55" s="337">
        <f>F53-H54</f>
        <v>8569244</v>
      </c>
      <c r="G55" s="337" t="s">
        <v>128</v>
      </c>
      <c r="H55" s="236" t="s">
        <v>129</v>
      </c>
      <c r="I55" s="238">
        <f>(F53-H54)/F53</f>
        <v>0.14096814871862631</v>
      </c>
      <c r="J55" s="242"/>
      <c r="K55" s="242"/>
      <c r="L55" s="236"/>
      <c r="M55" s="238"/>
    </row>
    <row r="56" spans="1:13" s="178" customFormat="1" ht="15.75" x14ac:dyDescent="0.25">
      <c r="A56" s="55"/>
      <c r="B56" s="55"/>
      <c r="C56" s="55"/>
      <c r="D56" s="55"/>
      <c r="E56" s="204"/>
      <c r="F56" s="55"/>
      <c r="G56" s="55"/>
      <c r="H56" s="55"/>
      <c r="I56" s="257"/>
      <c r="J56" s="55"/>
      <c r="K56" s="55"/>
      <c r="L56" s="55"/>
    </row>
    <row r="57" spans="1:13" s="178" customFormat="1" ht="15.75" x14ac:dyDescent="0.25">
      <c r="A57" s="55"/>
      <c r="B57" s="55"/>
      <c r="C57" s="55"/>
      <c r="D57" s="55"/>
      <c r="E57" s="204"/>
      <c r="F57" s="55"/>
      <c r="G57" s="55"/>
      <c r="H57" s="55"/>
      <c r="I57" s="257"/>
      <c r="J57" s="55"/>
      <c r="K57" s="55"/>
      <c r="L57" s="55"/>
    </row>
    <row r="58" spans="1:13" s="178" customFormat="1" ht="15.75" x14ac:dyDescent="0.25">
      <c r="A58" s="55"/>
      <c r="B58" s="55"/>
      <c r="C58" s="55"/>
      <c r="D58" s="55"/>
      <c r="E58" s="204"/>
      <c r="F58" s="55"/>
      <c r="G58" s="55"/>
      <c r="H58" s="55"/>
      <c r="I58" s="257"/>
      <c r="J58" s="55"/>
      <c r="K58" s="55"/>
      <c r="L58" s="55"/>
    </row>
    <row r="59" spans="1:13" s="178" customFormat="1" ht="15.75" x14ac:dyDescent="0.25">
      <c r="A59" s="55"/>
      <c r="B59" s="55"/>
      <c r="C59" s="55"/>
      <c r="D59" s="55"/>
      <c r="E59" s="204"/>
      <c r="F59" s="55"/>
      <c r="G59" s="55"/>
      <c r="H59" s="55"/>
      <c r="I59" s="257"/>
      <c r="J59" s="55"/>
      <c r="K59" s="55"/>
      <c r="L59" s="55"/>
    </row>
    <row r="60" spans="1:13" s="178" customFormat="1" ht="15.75" x14ac:dyDescent="0.25">
      <c r="A60" s="55"/>
      <c r="B60" s="55"/>
      <c r="C60" s="55"/>
      <c r="D60" s="55"/>
      <c r="E60" s="204"/>
      <c r="F60" s="55"/>
      <c r="G60" s="55"/>
      <c r="H60" s="55"/>
      <c r="I60" s="257"/>
      <c r="J60" s="55"/>
      <c r="K60" s="55"/>
      <c r="L60" s="55"/>
    </row>
    <row r="61" spans="1:13" s="178" customFormat="1" ht="15.75" x14ac:dyDescent="0.25">
      <c r="A61" s="55"/>
      <c r="B61" s="55"/>
      <c r="C61" s="55"/>
      <c r="D61" s="55"/>
      <c r="E61" s="204"/>
      <c r="F61" s="55"/>
      <c r="G61" s="55"/>
      <c r="H61" s="55"/>
      <c r="I61" s="257"/>
      <c r="J61" s="55"/>
      <c r="K61" s="55"/>
      <c r="L61" s="55"/>
    </row>
    <row r="62" spans="1:13" s="178" customFormat="1" ht="15.75" x14ac:dyDescent="0.25">
      <c r="A62" s="55"/>
      <c r="B62" s="55"/>
      <c r="C62" s="55"/>
      <c r="D62" s="55"/>
      <c r="E62" s="204"/>
      <c r="F62" s="55"/>
      <c r="G62" s="55"/>
      <c r="H62" s="55"/>
      <c r="I62" s="257"/>
      <c r="J62" s="55"/>
      <c r="K62" s="55"/>
      <c r="L62" s="55"/>
    </row>
    <row r="63" spans="1:13" s="178" customFormat="1" ht="15.75" x14ac:dyDescent="0.25">
      <c r="A63" s="55"/>
      <c r="B63" s="55"/>
      <c r="C63" s="55"/>
      <c r="D63" s="55"/>
      <c r="E63" s="204"/>
      <c r="F63" s="55"/>
      <c r="G63" s="55"/>
      <c r="H63" s="55"/>
      <c r="I63" s="257"/>
      <c r="J63" s="55"/>
      <c r="K63" s="55"/>
      <c r="L63" s="55"/>
    </row>
    <row r="64" spans="1:13" s="178" customFormat="1" ht="15.75" x14ac:dyDescent="0.25">
      <c r="A64" s="55"/>
      <c r="B64" s="55"/>
      <c r="C64" s="55"/>
      <c r="D64" s="55"/>
      <c r="E64" s="204"/>
      <c r="F64" s="55"/>
      <c r="G64" s="55"/>
      <c r="H64" s="55"/>
      <c r="I64" s="257"/>
      <c r="J64" s="55"/>
      <c r="K64" s="55"/>
      <c r="L64" s="55"/>
    </row>
    <row r="65" spans="1:12" s="178" customFormat="1" ht="15.75" x14ac:dyDescent="0.25">
      <c r="A65" s="55"/>
      <c r="B65" s="55"/>
      <c r="C65" s="55"/>
      <c r="D65" s="55"/>
      <c r="E65" s="204"/>
      <c r="F65" s="55"/>
      <c r="G65" s="55"/>
      <c r="H65" s="55"/>
      <c r="I65" s="257"/>
      <c r="J65" s="55"/>
      <c r="K65" s="55"/>
      <c r="L65" s="55"/>
    </row>
    <row r="66" spans="1:12" s="178" customFormat="1" ht="15.75" x14ac:dyDescent="0.25">
      <c r="A66" s="55"/>
      <c r="B66" s="55"/>
      <c r="C66" s="55"/>
      <c r="D66" s="55"/>
      <c r="E66" s="204"/>
      <c r="F66" s="55"/>
      <c r="G66" s="55"/>
      <c r="H66" s="55"/>
      <c r="I66" s="257"/>
      <c r="J66" s="55"/>
      <c r="K66" s="55"/>
      <c r="L66" s="55"/>
    </row>
    <row r="67" spans="1:12" s="178" customFormat="1" ht="15.75" x14ac:dyDescent="0.25">
      <c r="A67" s="55"/>
      <c r="B67" s="55"/>
      <c r="C67" s="55"/>
      <c r="D67" s="55"/>
      <c r="E67" s="204"/>
      <c r="F67" s="55"/>
      <c r="G67" s="55"/>
      <c r="H67" s="55"/>
      <c r="I67" s="257"/>
      <c r="J67" s="55"/>
      <c r="K67" s="179"/>
      <c r="L67" s="179"/>
    </row>
    <row r="68" spans="1:12" s="178" customFormat="1" ht="15.75" x14ac:dyDescent="0.25">
      <c r="A68" s="55"/>
      <c r="B68" s="55"/>
      <c r="C68" s="55"/>
      <c r="D68" s="55"/>
      <c r="E68" s="204"/>
      <c r="F68" s="55"/>
      <c r="G68" s="55"/>
      <c r="H68" s="55"/>
      <c r="I68" s="257"/>
      <c r="J68" s="55"/>
      <c r="K68" s="179"/>
      <c r="L68" s="179"/>
    </row>
    <row r="69" spans="1:12" s="178" customFormat="1" ht="15.75" x14ac:dyDescent="0.25">
      <c r="A69" s="55"/>
      <c r="B69" s="55"/>
      <c r="C69" s="55"/>
      <c r="D69" s="55"/>
      <c r="E69" s="204"/>
      <c r="F69" s="55"/>
      <c r="G69" s="55"/>
      <c r="H69" s="55"/>
      <c r="I69" s="257"/>
      <c r="J69" s="55"/>
      <c r="K69" s="179"/>
      <c r="L69" s="179"/>
    </row>
    <row r="70" spans="1:12" s="178" customFormat="1" ht="15.75" x14ac:dyDescent="0.25">
      <c r="A70" s="55"/>
      <c r="B70" s="55"/>
      <c r="C70" s="55"/>
      <c r="D70" s="55"/>
      <c r="E70" s="204"/>
      <c r="F70" s="55"/>
      <c r="G70" s="55"/>
      <c r="H70" s="55"/>
      <c r="I70" s="257"/>
      <c r="J70" s="55"/>
      <c r="K70" s="179"/>
      <c r="L70" s="179"/>
    </row>
    <row r="71" spans="1:12" s="178" customFormat="1" ht="15.75" x14ac:dyDescent="0.25">
      <c r="A71" s="55"/>
      <c r="B71" s="55"/>
      <c r="C71" s="55"/>
      <c r="D71" s="55"/>
      <c r="E71" s="204"/>
      <c r="F71" s="55"/>
      <c r="G71" s="55"/>
      <c r="H71" s="55"/>
      <c r="I71" s="257"/>
      <c r="J71" s="55"/>
      <c r="K71" s="179"/>
      <c r="L71" s="179"/>
    </row>
    <row r="72" spans="1:12" s="178" customFormat="1" ht="15.75" x14ac:dyDescent="0.25">
      <c r="A72" s="55"/>
      <c r="B72" s="55"/>
      <c r="C72" s="55"/>
      <c r="D72" s="55"/>
      <c r="E72" s="204"/>
      <c r="F72" s="55"/>
      <c r="G72" s="55"/>
      <c r="H72" s="55"/>
      <c r="I72" s="257"/>
      <c r="J72" s="55"/>
      <c r="K72" s="179"/>
      <c r="L72" s="179"/>
    </row>
    <row r="73" spans="1:12" s="178" customFormat="1" ht="15.75" x14ac:dyDescent="0.25">
      <c r="A73" s="55"/>
      <c r="B73" s="55"/>
      <c r="C73" s="55"/>
      <c r="D73" s="55"/>
      <c r="E73" s="204"/>
      <c r="F73" s="55"/>
      <c r="G73" s="55"/>
      <c r="H73" s="55"/>
      <c r="I73" s="257"/>
      <c r="J73" s="55"/>
      <c r="K73" s="179"/>
      <c r="L73" s="179"/>
    </row>
    <row r="74" spans="1:12" s="178" customFormat="1" ht="15.75" x14ac:dyDescent="0.25">
      <c r="A74" s="55"/>
      <c r="B74" s="55"/>
      <c r="C74" s="55"/>
      <c r="D74" s="55"/>
      <c r="E74" s="204"/>
      <c r="F74" s="55"/>
      <c r="G74" s="55"/>
      <c r="H74" s="55"/>
      <c r="I74" s="257"/>
      <c r="J74" s="55"/>
      <c r="K74" s="179"/>
      <c r="L74" s="179"/>
    </row>
    <row r="75" spans="1:12" s="178" customFormat="1" ht="15.75" x14ac:dyDescent="0.25">
      <c r="A75" s="55"/>
      <c r="B75" s="55"/>
      <c r="C75" s="55"/>
      <c r="D75" s="55"/>
      <c r="E75" s="204"/>
      <c r="F75" s="55"/>
      <c r="G75" s="55"/>
      <c r="H75" s="55"/>
      <c r="I75" s="257"/>
      <c r="J75" s="55"/>
      <c r="K75" s="179"/>
      <c r="L75" s="179"/>
    </row>
    <row r="76" spans="1:12" s="178" customFormat="1" ht="15.75" x14ac:dyDescent="0.25">
      <c r="A76" s="55"/>
      <c r="B76" s="55"/>
      <c r="C76" s="55"/>
      <c r="D76" s="55"/>
      <c r="E76" s="204"/>
      <c r="F76" s="55"/>
      <c r="G76" s="55"/>
      <c r="H76" s="55"/>
      <c r="I76" s="257"/>
      <c r="J76" s="55"/>
      <c r="K76" s="180"/>
      <c r="L76" s="180"/>
    </row>
    <row r="77" spans="1:12" s="178" customFormat="1" ht="15.75" x14ac:dyDescent="0.25">
      <c r="A77" s="55"/>
      <c r="B77" s="55"/>
      <c r="C77" s="55"/>
      <c r="D77" s="55"/>
      <c r="E77" s="204"/>
      <c r="F77" s="55"/>
      <c r="G77" s="55"/>
      <c r="H77" s="55"/>
      <c r="I77" s="257"/>
      <c r="J77" s="55"/>
      <c r="K77" s="181">
        <f>$K$28</f>
        <v>60788512</v>
      </c>
      <c r="L77" s="180"/>
    </row>
    <row r="78" spans="1:12" s="178" customFormat="1" ht="15.75" x14ac:dyDescent="0.25">
      <c r="A78" s="55"/>
      <c r="B78" s="55"/>
      <c r="C78" s="55"/>
      <c r="D78" s="55"/>
      <c r="E78" s="204"/>
      <c r="F78" s="55"/>
      <c r="G78" s="55"/>
      <c r="H78" s="55"/>
      <c r="I78" s="257"/>
      <c r="J78" s="55"/>
      <c r="K78" s="181">
        <f>$K$48</f>
        <v>52219268</v>
      </c>
      <c r="L78" s="182"/>
    </row>
    <row r="79" spans="1:12" s="178" customFormat="1" ht="15.75" x14ac:dyDescent="0.25">
      <c r="A79" s="55"/>
      <c r="B79" s="55"/>
      <c r="C79" s="55"/>
      <c r="D79" s="55"/>
      <c r="E79" s="204"/>
      <c r="F79" s="55"/>
      <c r="G79" s="55"/>
      <c r="H79" s="55"/>
      <c r="I79" s="257"/>
      <c r="J79" s="55"/>
      <c r="K79" s="181">
        <f>K77-K78</f>
        <v>8569244</v>
      </c>
      <c r="L79" s="182">
        <f>K79/K77*100%</f>
        <v>0.14096814871862631</v>
      </c>
    </row>
    <row r="80" spans="1:12" s="178" customFormat="1" ht="15.75" x14ac:dyDescent="0.25">
      <c r="A80" s="55"/>
      <c r="B80" s="55"/>
      <c r="C80" s="55"/>
      <c r="D80" s="55"/>
      <c r="E80" s="204"/>
      <c r="F80" s="55"/>
      <c r="G80" s="55"/>
      <c r="H80" s="55"/>
      <c r="I80" s="257"/>
      <c r="J80" s="55"/>
      <c r="K80" s="180"/>
      <c r="L80" s="182">
        <f>K78/K77*100%</f>
        <v>0.85903185128137372</v>
      </c>
    </row>
    <row r="81" spans="1:12" s="178" customFormat="1" ht="15.75" x14ac:dyDescent="0.25">
      <c r="A81" s="55"/>
      <c r="B81" s="55"/>
      <c r="C81" s="55"/>
      <c r="D81" s="55"/>
      <c r="E81" s="204"/>
      <c r="F81" s="55"/>
      <c r="G81" s="55"/>
      <c r="H81" s="55"/>
      <c r="I81" s="257"/>
      <c r="J81" s="55"/>
      <c r="K81" s="180"/>
      <c r="L81" s="182"/>
    </row>
    <row r="82" spans="1:12" s="178" customFormat="1" ht="15.75" x14ac:dyDescent="0.25">
      <c r="A82" s="55"/>
      <c r="B82" s="55"/>
      <c r="C82" s="55"/>
      <c r="D82" s="55"/>
      <c r="E82" s="204"/>
      <c r="F82" s="55"/>
      <c r="G82" s="55"/>
      <c r="H82" s="55"/>
      <c r="I82" s="257"/>
      <c r="J82" s="55"/>
      <c r="K82" s="180"/>
      <c r="L82" s="182"/>
    </row>
    <row r="83" spans="1:12" s="178" customFormat="1" ht="15.75" x14ac:dyDescent="0.25">
      <c r="A83" s="55"/>
      <c r="B83" s="55"/>
      <c r="C83" s="55"/>
      <c r="D83" s="55"/>
      <c r="E83" s="204"/>
      <c r="F83" s="55"/>
      <c r="G83" s="55"/>
      <c r="H83" s="55"/>
      <c r="I83" s="257"/>
      <c r="J83" s="55"/>
      <c r="K83" s="180"/>
      <c r="L83" s="182"/>
    </row>
    <row r="84" spans="1:12" s="178" customFormat="1" ht="15.75" x14ac:dyDescent="0.25">
      <c r="A84" s="55"/>
      <c r="B84" s="55"/>
      <c r="C84" s="55"/>
      <c r="D84" s="55"/>
      <c r="E84" s="204"/>
      <c r="F84" s="55"/>
      <c r="G84" s="55"/>
      <c r="H84" s="55"/>
      <c r="I84" s="257"/>
      <c r="J84" s="55"/>
      <c r="K84" s="180"/>
      <c r="L84" s="182"/>
    </row>
    <row r="85" spans="1:12" s="178" customFormat="1" ht="15.75" x14ac:dyDescent="0.25">
      <c r="A85" s="55"/>
      <c r="B85" s="55"/>
      <c r="C85" s="55"/>
      <c r="D85" s="55"/>
      <c r="E85" s="204"/>
      <c r="F85" s="55"/>
      <c r="G85" s="55"/>
      <c r="H85" s="55"/>
      <c r="I85" s="257"/>
      <c r="J85" s="55"/>
      <c r="K85" s="180"/>
      <c r="L85" s="182"/>
    </row>
    <row r="86" spans="1:12" s="178" customFormat="1" ht="15.75" x14ac:dyDescent="0.25">
      <c r="A86" s="55"/>
      <c r="B86" s="55"/>
      <c r="C86" s="55"/>
      <c r="D86" s="55"/>
      <c r="E86" s="204"/>
      <c r="F86" s="55"/>
      <c r="G86" s="55"/>
      <c r="H86" s="55"/>
      <c r="I86" s="257"/>
      <c r="J86" s="55"/>
      <c r="K86" s="180"/>
      <c r="L86" s="182"/>
    </row>
    <row r="87" spans="1:12" s="178" customFormat="1" ht="15.75" x14ac:dyDescent="0.25">
      <c r="A87" s="55"/>
      <c r="B87" s="55"/>
      <c r="C87" s="55"/>
      <c r="D87" s="55"/>
      <c r="E87" s="204"/>
      <c r="F87" s="55"/>
      <c r="G87" s="55"/>
      <c r="H87" s="55"/>
      <c r="I87" s="257"/>
      <c r="J87" s="55"/>
      <c r="K87" s="180"/>
      <c r="L87" s="182"/>
    </row>
    <row r="88" spans="1:12" s="178" customFormat="1" ht="15.75" x14ac:dyDescent="0.25">
      <c r="A88" s="55"/>
      <c r="B88" s="55"/>
      <c r="C88" s="55"/>
      <c r="D88" s="55"/>
      <c r="E88" s="204"/>
      <c r="F88" s="55"/>
      <c r="G88" s="55"/>
      <c r="H88" s="55"/>
      <c r="I88" s="257"/>
      <c r="J88" s="55"/>
      <c r="K88" s="180"/>
      <c r="L88" s="182"/>
    </row>
    <row r="89" spans="1:12" s="178" customFormat="1" ht="15.75" x14ac:dyDescent="0.25">
      <c r="A89" s="55"/>
      <c r="B89" s="55"/>
      <c r="C89" s="55"/>
      <c r="D89" s="55"/>
      <c r="E89" s="204"/>
      <c r="F89" s="55"/>
      <c r="G89" s="55"/>
      <c r="H89" s="55"/>
      <c r="I89" s="257"/>
      <c r="J89" s="55"/>
      <c r="K89" s="180"/>
      <c r="L89" s="182"/>
    </row>
    <row r="90" spans="1:12" s="178" customFormat="1" ht="15.75" x14ac:dyDescent="0.25">
      <c r="A90" s="55"/>
      <c r="B90" s="55"/>
      <c r="C90" s="55"/>
      <c r="D90" s="55"/>
      <c r="E90" s="204"/>
      <c r="F90" s="55"/>
      <c r="G90" s="55"/>
      <c r="H90" s="55"/>
      <c r="I90" s="257"/>
      <c r="J90" s="55"/>
      <c r="K90" s="180"/>
      <c r="L90" s="182"/>
    </row>
    <row r="91" spans="1:12" s="178" customFormat="1" ht="15.75" x14ac:dyDescent="0.25">
      <c r="A91" s="55"/>
      <c r="B91" s="183" t="s">
        <v>0</v>
      </c>
      <c r="C91" s="55"/>
      <c r="D91" s="55"/>
      <c r="E91" s="204"/>
      <c r="F91" s="55"/>
      <c r="G91" s="55"/>
      <c r="H91" s="55"/>
      <c r="I91" s="257"/>
      <c r="J91" s="55"/>
      <c r="K91" s="7"/>
      <c r="L91" s="7"/>
    </row>
    <row r="92" spans="1:12" s="6" customFormat="1" ht="20.100000000000001" customHeight="1" x14ac:dyDescent="0.25">
      <c r="A92" s="10"/>
      <c r="B92" s="9"/>
      <c r="C92" s="8"/>
      <c r="D92" s="8"/>
      <c r="E92" s="198"/>
      <c r="F92" s="8"/>
      <c r="G92" s="7"/>
      <c r="H92" s="7"/>
      <c r="I92" s="278"/>
      <c r="J92" s="7"/>
      <c r="K92" s="7"/>
      <c r="L92" s="7"/>
    </row>
  </sheetData>
  <sheetProtection selectLockedCells="1" selectUnlockedCells="1"/>
  <mergeCells count="17">
    <mergeCell ref="B52:M52"/>
    <mergeCell ref="B53:E53"/>
    <mergeCell ref="H54:I54"/>
    <mergeCell ref="F55:G55"/>
    <mergeCell ref="B6:C6"/>
    <mergeCell ref="B51:L51"/>
    <mergeCell ref="B9:K9"/>
    <mergeCell ref="B10:K10"/>
    <mergeCell ref="B28:C28"/>
    <mergeCell ref="B30:L30"/>
    <mergeCell ref="B48:C48"/>
    <mergeCell ref="B1:K1"/>
    <mergeCell ref="B2:K2"/>
    <mergeCell ref="B3:K3"/>
    <mergeCell ref="I5:K5"/>
    <mergeCell ref="B8:K8"/>
    <mergeCell ref="B5:C5"/>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15</vt:i4>
      </vt:variant>
    </vt:vector>
  </HeadingPairs>
  <TitlesOfParts>
    <vt:vector size="34" baseType="lpstr">
      <vt:lpstr>1.0001717-Cấp lại TTV</vt:lpstr>
      <vt:lpstr>1.001725 - Cấp đổi TTV </vt:lpstr>
      <vt:lpstr>1.001692- Cấp CC TTV</vt:lpstr>
      <vt:lpstr>1.001666- CS đào tạo</vt:lpstr>
      <vt:lpstr>Sheet2</vt:lpstr>
      <vt:lpstr>1.002798 - PA TCGT</vt:lpstr>
      <vt:lpstr>1.013276-BS ĐN vào c.tốc</vt:lpstr>
      <vt:lpstr>1.002798 - PD, DC PATGT</vt:lpstr>
      <vt:lpstr>1.0000314 - ĐN tạm</vt:lpstr>
      <vt:lpstr>1.013274 - Sd lòng đg vỉa hè-31</vt:lpstr>
      <vt:lpstr>1.001692 - Cấp CC</vt:lpstr>
      <vt:lpstr>1.001725 - Cấp đổi CC</vt:lpstr>
      <vt:lpstr>1.001717 - Cấp lại CC-Hủy b (2)</vt:lpstr>
      <vt:lpstr>1.001666 - Chấp thuận CSĐT</vt:lpstr>
      <vt:lpstr>1.001921</vt:lpstr>
      <vt:lpstr>BM04 - Chấp thuận đồng thời</vt:lpstr>
      <vt:lpstr>2.001921 - Chấp thuận vị trí</vt:lpstr>
      <vt:lpstr>1919- Cấp phép TC</vt:lpstr>
      <vt:lpstr>Sheet1</vt:lpstr>
      <vt:lpstr>'1.0000314 - ĐN tạm'!Print_Titles</vt:lpstr>
      <vt:lpstr>'1.0001717-Cấp lại TTV'!Print_Titles</vt:lpstr>
      <vt:lpstr>'1.001666 - Chấp thuận CSĐT'!Print_Titles</vt:lpstr>
      <vt:lpstr>'1.001666- CS đào tạo'!Print_Titles</vt:lpstr>
      <vt:lpstr>'1.001692 - Cấp CC'!Print_Titles</vt:lpstr>
      <vt:lpstr>'1.001692- Cấp CC TTV'!Print_Titles</vt:lpstr>
      <vt:lpstr>'1.001717 - Cấp lại CC-Hủy b (2)'!Print_Titles</vt:lpstr>
      <vt:lpstr>'1.001725 - Cấp đổi CC'!Print_Titles</vt:lpstr>
      <vt:lpstr>'1.001725 - Cấp đổi TTV '!Print_Titles</vt:lpstr>
      <vt:lpstr>'1.002798 - PA TCGT'!Print_Titles</vt:lpstr>
      <vt:lpstr>'1.002798 - PD, DC PATGT'!Print_Titles</vt:lpstr>
      <vt:lpstr>'1.013274 - Sd lòng đg vỉa hè-31'!Print_Titles</vt:lpstr>
      <vt:lpstr>'1.013276-BS ĐN vào c.tốc'!Print_Titles</vt:lpstr>
      <vt:lpstr>'2.001921 - Chấp thuận vị trí'!Print_Titles</vt:lpstr>
      <vt:lpstr>'BM04 - Chấp thuận đồng thời'!Print_Titles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2025-09-19T03:51:04Z</cp:lastPrinted>
  <dcterms:created xsi:type="dcterms:W3CDTF">2023-02-06T06:07:52Z</dcterms:created>
  <dcterms:modified xsi:type="dcterms:W3CDTF">2025-09-22T07:45:02Z</dcterms:modified>
</cp:coreProperties>
</file>