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2760" yWindow="32760" windowWidth="15330" windowHeight="5055"/>
  </bookViews>
  <sheets>
    <sheet name="Phê duyệt sửa đổi, bổ sung CTAN" sheetId="3" r:id="rId1"/>
  </sheets>
  <definedNames>
    <definedName name="bieumau_pl_6_2" localSheetId="0">'Phê duyệt sửa đổi, bổ sung CTAN'!$B$12</definedName>
    <definedName name="bieumau_pl_8" localSheetId="0">'Phê duyệt sửa đổi, bổ sung CTAN'!#REF!</definedName>
    <definedName name="OLE_LINK2" localSheetId="0">'Phê duyệt sửa đổi, bổ sung CTAN'!$B$14</definedName>
  </definedNames>
  <calcPr calcId="191029"/>
</workbook>
</file>

<file path=xl/calcChain.xml><?xml version="1.0" encoding="utf-8"?>
<calcChain xmlns="http://schemas.openxmlformats.org/spreadsheetml/2006/main">
  <c r="J47" i="3" l="1"/>
  <c r="K47" i="3"/>
  <c r="J39" i="3"/>
  <c r="K39" i="3"/>
  <c r="J25" i="3"/>
  <c r="K25" i="3"/>
  <c r="J36" i="3"/>
  <c r="K36" i="3"/>
  <c r="J35" i="3"/>
  <c r="K35" i="3"/>
  <c r="J34" i="3"/>
  <c r="K34" i="3"/>
  <c r="G28" i="3"/>
  <c r="F28" i="3"/>
  <c r="J14" i="3"/>
  <c r="K14" i="3"/>
  <c r="J13" i="3"/>
  <c r="K13" i="3"/>
  <c r="J12" i="3"/>
  <c r="K12" i="3"/>
  <c r="J44" i="3"/>
  <c r="K44" i="3"/>
  <c r="J22" i="3"/>
  <c r="K22" i="3"/>
  <c r="J38" i="3"/>
  <c r="K38" i="3"/>
  <c r="J37" i="3"/>
  <c r="K37" i="3"/>
  <c r="J46" i="3"/>
  <c r="K46" i="3"/>
  <c r="J40" i="3"/>
  <c r="K40" i="3"/>
  <c r="J41" i="3"/>
  <c r="K41" i="3"/>
  <c r="J42" i="3"/>
  <c r="K42" i="3"/>
  <c r="J43" i="3"/>
  <c r="K43" i="3"/>
  <c r="J45" i="3"/>
  <c r="K45" i="3"/>
  <c r="J48" i="3"/>
  <c r="K48" i="3"/>
  <c r="J49" i="3"/>
  <c r="K49" i="3"/>
  <c r="F50" i="3"/>
  <c r="G50" i="3"/>
  <c r="J16" i="3"/>
  <c r="K16" i="3"/>
  <c r="J24" i="3"/>
  <c r="K24" i="3"/>
  <c r="J15" i="3"/>
  <c r="K15" i="3"/>
  <c r="J17" i="3"/>
  <c r="K17" i="3"/>
  <c r="J18" i="3"/>
  <c r="K18" i="3"/>
  <c r="J19" i="3"/>
  <c r="K19" i="3"/>
  <c r="J20" i="3"/>
  <c r="K20" i="3"/>
  <c r="J21" i="3"/>
  <c r="K21" i="3"/>
  <c r="J23" i="3"/>
  <c r="K23" i="3"/>
  <c r="J26" i="3"/>
  <c r="K26" i="3"/>
  <c r="J27" i="3"/>
  <c r="K27" i="3"/>
  <c r="J50" i="3"/>
  <c r="K50" i="3"/>
  <c r="K80" i="3"/>
  <c r="K28" i="3"/>
  <c r="K79" i="3"/>
  <c r="J28" i="3"/>
  <c r="K81" i="3"/>
  <c r="L81" i="3"/>
  <c r="L82" i="3"/>
</calcChain>
</file>

<file path=xl/sharedStrings.xml><?xml version="1.0" encoding="utf-8"?>
<sst xmlns="http://schemas.openxmlformats.org/spreadsheetml/2006/main" count="102" uniqueCount="57">
  <si>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</si>
  <si>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</si>
  <si>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</si>
  <si>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</si>
  <si>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</si>
  <si>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</si>
  <si>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</si>
  <si>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</si>
  <si>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</si>
  <si>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</si>
  <si>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</si>
  <si>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</si>
  <si>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</si>
  <si>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</si>
  <si>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</si>
  <si>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</si>
  <si>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Biểu mẫu 03/SCM-KSTT</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</si>
  <si>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</si>
  <si>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</si>
  <si>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</si>
  <si>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</si>
  <si>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</si>
  <si>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</si>
  <si>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</si>
  <si>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</si>
  <si>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</si>
  <si>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</si>
  <si>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</si>
  <si>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</si>
  <si>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</si>
  <si>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</si>
  <si>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</si>
  <si>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</si>
  <si>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</si>
  <si>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</si>
  <si>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</si>
  <si>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r>
      <t xml:space="preserve">BIỂU MẪU TÍNH CHI PHÍ TUÂN THỦ THỦ TỤC HÀNH CHÍNH (BIỂU MẪU 03/SCM-KSTT)
</t>
    </r>
    <r>
      <rPr>
        <i/>
        <sz val="13"/>
        <color indexed="8"/>
        <rFont val="Times New Roman"/>
        <family val="1"/>
      </rPr>
      <t>(Ban hành kèm theo Thông tư số 02/2017/TT-VPCP ngày 31 tháng 10 năm 2017 của Bộ trưởng, Chủ nhiệm Văn phòng Chính phủ)</t>
    </r>
    <r>
      <rPr>
        <b/>
        <sz val="13"/>
        <color indexed="8"/>
        <rFont val="Times New Roman"/>
        <family val="1"/>
      </rPr>
      <t xml:space="preserve">
</t>
    </r>
  </si>
  <si>
    <t>BỘ GIAO THÔNG VẬN TẢI</t>
  </si>
  <si>
    <t xml:space="preserve">CHI PHÍ THỰC HIỆN TTHC HIỆN TẠI </t>
  </si>
  <si>
    <t>Chuyển phát nhanh</t>
  </si>
  <si>
    <t>Phí truy cập</t>
  </si>
  <si>
    <t>CHI PHÍ  THỰC HIỆN TTHC SAU SỬA ĐỔI, BỔ SUNG</t>
  </si>
  <si>
    <t>Đơn đề nghị đánh máy</t>
  </si>
  <si>
    <t>1.2</t>
  </si>
  <si>
    <t>1.3</t>
  </si>
  <si>
    <t>Văn bản đề nghị theo mẫu</t>
  </si>
  <si>
    <t>Làm văn bản đề nghị</t>
  </si>
  <si>
    <t>Đánh máy hoặc điền trên hệ thống DVC</t>
  </si>
  <si>
    <t>Danh sách đánh máy</t>
  </si>
  <si>
    <t>Bảng đánh giá nội dung khác biệt của chương trình an ninh hàng không của hãng hàng không với quy định của pháp luật Việt Nam và các biện pháp nhằm khắc phục các khác biệt đối với hồ sơ trình chấp thuận chương trình an ninh hàng không của hãng hàng không nước ngoài</t>
  </si>
  <si>
    <t>Làm bản đánh giá</t>
  </si>
  <si>
    <t>Đánh máy bản đánh giá</t>
  </si>
  <si>
    <t xml:space="preserve">    TÊN THỦ TỤC HÀNH CHÍNH: Thủ tục sửa đổi, bổ sung chương trình an ninh, quy chế an ninh hàng không</t>
  </si>
  <si>
    <t>Chương trình, quy chế an ninh hàng không (bản sửa đổi, bổ sung)</t>
  </si>
  <si>
    <t>Văn bản (bản giấy hoặc bản điện tử theo quy định về văn bản điện tử) đề nghị theo mẫu</t>
  </si>
  <si>
    <t>Chương trình, quy chế an ninh hàng không (bản giấy hoặc bản điện tử theo quy định về văn bản điện tử);</t>
  </si>
  <si>
    <t>Bảng đánh giá nội dung khác biệt của chương trình an ninh hàng không của hãng hàng không với quy định của pháp luật Việt Nam và các biện pháp nhằm khắc phục các khác biệt đối với hồ sơ trình chấp thuận chương trình an ninh hàng không của hãng hàng không nước ngoài (bản giấy hoặc bản điện tử theo quy định về văn bản điện tử)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</si>
</sst>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86" formatCode="0.0%"/>
    <numFmt numFmtId="187" formatCode="0.0"/>
    <numFmt numFmtId="190" formatCode="0.0;[Red]0.0"/>
  </numFmts>
  <fonts count="18" x14ac:knownFonts="1">
    <font>
      <sz val="11"/>
      <color theme="1"/>
      <name val="Calibri"/>
      <family val="2"/>
      <scheme val="minor"/>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sz val="12"/>
      <color indexed="8"/>
      <name val="Times New Roman"/>
      <family val="1"/>
    </font>
    <font>
      <b/>
      <sz val="12"/>
      <color indexed="8"/>
      <name val="Times New Roman"/>
      <family val="1"/>
    </font>
    <font>
      <b/>
      <i/>
      <sz val="13"/>
      <color indexed="8"/>
      <name val="Times New Roman"/>
      <family val="1"/>
    </font>
    <font>
      <sz val="12"/>
      <color indexed="10"/>
      <name val="Times New Roman"/>
      <family val="1"/>
    </font>
    <font>
      <sz val="12"/>
      <color indexed="9"/>
      <name val="Times New Roman"/>
      <family val="1"/>
    </font>
    <font>
      <b/>
      <sz val="13"/>
      <color indexed="8"/>
      <name val="Times New Roman"/>
      <family val="1"/>
    </font>
    <font>
      <sz val="12"/>
      <color indexed="8"/>
      <name val="Times New Roman"/>
      <family val="1"/>
    </font>
    <font>
      <i/>
      <sz val="13"/>
      <color indexed="8"/>
      <name val="Times New Roman"/>
      <family val="1"/>
    </font>
    <font>
      <sz val="12"/>
      <color theme="1"/>
      <name val="Times New Roman"/>
      <family val="1"/>
    </font>
    <font>
      <sz val="12"/>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190" fontId="4" fillId="0" borderId="1" xfId="0" applyNumberFormat="1" applyFont="1" applyFill="1" applyBorder="1" applyAlignment="1" applyProtection="1">
      <alignment horizontal="right" vertical="center" wrapText="1"/>
      <protection locked="0"/>
    </xf>
    <xf numFmtId="3" fontId="4" fillId="0" borderId="1" xfId="0" applyNumberFormat="1" applyFont="1" applyFill="1" applyBorder="1" applyAlignment="1" applyProtection="1">
      <alignment horizontal="right" vertical="center" wrapText="1"/>
      <protection locked="0"/>
    </xf>
    <xf numFmtId="190" fontId="6" fillId="0" borderId="1" xfId="0" applyNumberFormat="1" applyFont="1" applyFill="1" applyBorder="1" applyAlignment="1" applyProtection="1">
      <alignment horizontal="right" vertical="center" wrapText="1"/>
      <protection locked="0" hidden="1"/>
    </xf>
    <xf numFmtId="0" fontId="4" fillId="0" borderId="0" xfId="0" applyFont="1" applyFill="1"/>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90"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quotePrefix="1"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9" fillId="0" borderId="0" xfId="0" applyFont="1" applyFill="1" applyAlignment="1" applyProtection="1">
      <alignment horizontal="center"/>
      <protection locked="0"/>
    </xf>
    <xf numFmtId="187" fontId="7" fillId="0" borderId="0" xfId="0" applyNumberFormat="1" applyFont="1" applyFill="1" applyAlignment="1" applyProtection="1">
      <alignment vertical="center"/>
      <protection locked="0"/>
    </xf>
    <xf numFmtId="3" fontId="7" fillId="0" borderId="0" xfId="0"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8" fillId="0" borderId="1"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187"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0" fontId="4" fillId="0" borderId="0" xfId="0" applyFont="1" applyFill="1" applyProtection="1">
      <protection locked="0"/>
    </xf>
    <xf numFmtId="0" fontId="11" fillId="0" borderId="0" xfId="0" applyFont="1" applyFill="1" applyProtection="1">
      <protection locked="0"/>
    </xf>
    <xf numFmtId="0" fontId="3" fillId="0" borderId="0" xfId="0" applyFont="1" applyFill="1" applyProtection="1">
      <protection locked="0"/>
    </xf>
    <xf numFmtId="0" fontId="8" fillId="0" borderId="0" xfId="0" applyFont="1" applyFill="1" applyProtection="1">
      <protection locked="0"/>
    </xf>
    <xf numFmtId="0" fontId="9" fillId="0" borderId="0" xfId="0" applyFont="1" applyFill="1" applyAlignment="1" applyProtection="1">
      <alignment vertical="center"/>
      <protection locked="0"/>
    </xf>
    <xf numFmtId="3" fontId="9" fillId="0" borderId="0" xfId="0" applyNumberFormat="1" applyFont="1" applyFill="1" applyAlignment="1" applyProtection="1">
      <alignment vertical="center"/>
      <protection locked="0"/>
    </xf>
    <xf numFmtId="3" fontId="4" fillId="0" borderId="1"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186" fontId="12" fillId="0" borderId="0" xfId="0" applyNumberFormat="1" applyFont="1" applyFill="1" applyProtection="1"/>
    <xf numFmtId="3" fontId="4" fillId="0" borderId="1"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wrapText="1"/>
      <protection locked="0"/>
    </xf>
    <xf numFmtId="3" fontId="8" fillId="0" borderId="0" xfId="0" applyNumberFormat="1" applyFont="1" applyFill="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alignment vertical="center" wrapText="1"/>
    </xf>
    <xf numFmtId="0" fontId="10" fillId="0" borderId="0" xfId="0" applyFont="1" applyFill="1" applyAlignment="1" applyProtection="1">
      <alignment vertical="top" wrapText="1"/>
      <protection locked="0"/>
    </xf>
    <xf numFmtId="0" fontId="5"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quotePrefix="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90" fontId="3"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3" fontId="3" fillId="0" borderId="1" xfId="0" quotePrefix="1"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xf>
    <xf numFmtId="0" fontId="16" fillId="0" borderId="1" xfId="0" applyFont="1" applyBorder="1" applyAlignment="1">
      <alignment vertical="justify"/>
    </xf>
    <xf numFmtId="3" fontId="14" fillId="0" borderId="1" xfId="0" applyNumberFormat="1" applyFont="1" applyFill="1" applyBorder="1" applyAlignment="1">
      <alignment vertical="center" wrapText="1"/>
    </xf>
    <xf numFmtId="3" fontId="17" fillId="0" borderId="1" xfId="0" applyNumberFormat="1" applyFont="1" applyBorder="1" applyAlignment="1">
      <alignment vertical="center" wrapText="1"/>
    </xf>
    <xf numFmtId="3" fontId="8" fillId="0" borderId="1" xfId="1" applyNumberFormat="1" applyFont="1" applyFill="1" applyBorder="1" applyAlignment="1">
      <alignment vertical="center"/>
    </xf>
    <xf numFmtId="0" fontId="16" fillId="0" borderId="1" xfId="0" applyFont="1" applyBorder="1" applyAlignment="1">
      <alignment wrapText="1"/>
    </xf>
    <xf numFmtId="0" fontId="13" fillId="0" borderId="0" xfId="0" applyFont="1" applyFill="1" applyAlignment="1" applyProtection="1">
      <alignment horizontal="center"/>
      <protection locked="0"/>
    </xf>
    <xf numFmtId="0" fontId="10"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top" wrapText="1"/>
      <protection locked="0"/>
    </xf>
    <xf numFmtId="0" fontId="13" fillId="0" borderId="0" xfId="0" applyFont="1" applyFill="1" applyAlignment="1" applyProtection="1">
      <alignment horizontal="center" wrapText="1"/>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justify"/>
      <protection locked="0"/>
    </xf>
    <xf numFmtId="0" fontId="3" fillId="0" borderId="1" xfId="0"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3975919094"/>
          <c:y val="1.5445874143780809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'Phê duyệt sửa đổi, bổ sung CTAN'!$K$28</c:f>
              <c:numCache>
                <c:formatCode>#,##0</c:formatCode>
                <c:ptCount val="1"/>
                <c:pt idx="0">
                  <c:v>6562100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'Phê duyệt sửa đổi, bổ sung CTAN'!$K$50</c:f>
              <c:numCache>
                <c:formatCode>#,##0</c:formatCode>
                <c:ptCount val="1"/>
                <c:pt idx="0">
                  <c:v>6260775</c:v>
                </c:pt>
              </c:numCache>
            </c:numRef>
          </c:val>
        </c:ser>
        <c:dLbls>
          <c:showLegendKey val="0"/>
          <c:showVal val="0"/>
          <c:showCatName val="0"/>
          <c:showSerName val="0"/>
          <c:showPercent val="0"/>
          <c:showBubbleSize val="0"/>
        </c:dLbls>
        <c:gapWidth val="150"/>
        <c:axId val="257905792"/>
        <c:axId val="257907328"/>
      </c:barChart>
      <c:catAx>
        <c:axId val="257905792"/>
        <c:scaling>
          <c:orientation val="minMax"/>
        </c:scaling>
        <c:delete val="1"/>
        <c:axPos val="b"/>
        <c:majorTickMark val="out"/>
        <c:minorTickMark val="none"/>
        <c:tickLblPos val="nextTo"/>
        <c:crossAx val="257907328"/>
        <c:crosses val="autoZero"/>
        <c:auto val="1"/>
        <c:lblAlgn val="ctr"/>
        <c:lblOffset val="100"/>
        <c:noMultiLvlLbl val="0"/>
      </c:catAx>
      <c:valAx>
        <c:axId val="257907328"/>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57905792"/>
        <c:crosses val="autoZero"/>
        <c:crossBetween val="between"/>
      </c:valAx>
      <c:spPr>
        <a:noFill/>
        <a:ln w="25400">
          <a:noFill/>
        </a:ln>
      </c:spPr>
    </c:plotArea>
    <c:legend>
      <c:legendPos val="r"/>
      <c:layout>
        <c:manualLayout>
          <c:xMode val="edge"/>
          <c:yMode val="edge"/>
          <c:x val="0.16341473145408456"/>
          <c:y val="0.86409821891066618"/>
          <c:w val="0.80487852805743143"/>
          <c:h val="7.5050784271583681E-2"/>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4849341386"/>
          <c:y val="6.052569515767050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'Phê duyệt sửa đổi, bổ sung CTAN'!$L$81:$L$82</c:f>
              <c:strCache>
                <c:ptCount val="1"/>
                <c:pt idx="0">
                  <c:v>4.6% 95.4%</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'Phê duyệt sửa đổi, bổ sung CTAN'!$L$81:$L$82</c:f>
              <c:numCache>
                <c:formatCode>0.0%</c:formatCode>
                <c:ptCount val="2"/>
                <c:pt idx="0">
                  <c:v>4.5918989347922157E-2</c:v>
                </c:pt>
                <c:pt idx="1">
                  <c:v>0.95408101065207784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50</xdr:row>
      <xdr:rowOff>276225</xdr:rowOff>
    </xdr:from>
    <xdr:to>
      <xdr:col>10</xdr:col>
      <xdr:colOff>285750</xdr:colOff>
      <xdr:row>69</xdr:row>
      <xdr:rowOff>161925</xdr:rowOff>
    </xdr:to>
    <xdr:graphicFrame macro="">
      <xdr:nvGraphicFramePr>
        <xdr:cNvPr id="8807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68</xdr:row>
      <xdr:rowOff>114300</xdr:rowOff>
    </xdr:from>
    <xdr:to>
      <xdr:col>10</xdr:col>
      <xdr:colOff>285750</xdr:colOff>
      <xdr:row>81</xdr:row>
      <xdr:rowOff>171450</xdr:rowOff>
    </xdr:to>
    <xdr:graphicFrame macro="">
      <xdr:nvGraphicFramePr>
        <xdr:cNvPr id="88073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880735"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880736"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1"/>
  <sheetViews>
    <sheetView tabSelected="1" zoomScale="90" zoomScaleNormal="90" zoomScaleSheetLayoutView="90" workbookViewId="0">
      <selection activeCell="B36" sqref="B36"/>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0.100000000000001" customHeight="1" x14ac:dyDescent="0.25">
      <c r="B1" s="69" t="s">
        <v>36</v>
      </c>
      <c r="C1" s="69"/>
      <c r="D1" s="69"/>
      <c r="E1" s="69"/>
      <c r="F1" s="69"/>
      <c r="G1" s="69"/>
      <c r="H1" s="69"/>
      <c r="I1" s="69"/>
      <c r="J1" s="69"/>
      <c r="K1" s="69"/>
    </row>
    <row r="2" spans="1:17" ht="58.5" customHeight="1" x14ac:dyDescent="0.25">
      <c r="B2" s="69"/>
      <c r="C2" s="69"/>
      <c r="D2" s="69"/>
      <c r="E2" s="69"/>
      <c r="F2" s="69"/>
      <c r="G2" s="69"/>
      <c r="H2" s="69"/>
      <c r="I2" s="69"/>
      <c r="J2" s="69"/>
      <c r="K2" s="69"/>
    </row>
    <row r="3" spans="1:17" ht="13.5" customHeight="1" x14ac:dyDescent="0.25">
      <c r="B3" s="16"/>
    </row>
    <row r="4" spans="1:17" ht="15" customHeight="1" x14ac:dyDescent="0.25">
      <c r="B4" s="68" t="s">
        <v>37</v>
      </c>
      <c r="C4" s="68"/>
      <c r="I4" s="67" t="s">
        <v>16</v>
      </c>
      <c r="J4" s="67"/>
      <c r="K4" s="67"/>
      <c r="L4" s="46"/>
    </row>
    <row r="5" spans="1:17" ht="11.25" customHeight="1" x14ac:dyDescent="0.25">
      <c r="B5" s="68"/>
      <c r="C5" s="68"/>
      <c r="I5" s="67"/>
      <c r="J5" s="67"/>
      <c r="K5" s="67"/>
      <c r="L5" s="46"/>
    </row>
    <row r="6" spans="1:17" ht="16.5" customHeight="1" x14ac:dyDescent="0.25">
      <c r="B6" s="66" t="s">
        <v>12</v>
      </c>
      <c r="C6" s="66"/>
      <c r="D6" s="66"/>
      <c r="E6" s="66"/>
      <c r="F6" s="66"/>
      <c r="G6" s="66"/>
      <c r="H6" s="66"/>
      <c r="I6" s="66"/>
      <c r="J6" s="66"/>
      <c r="K6" s="66"/>
    </row>
    <row r="7" spans="1:17" s="2" customFormat="1" ht="41.25" customHeight="1" x14ac:dyDescent="0.25">
      <c r="A7" s="19"/>
      <c r="B7" s="71" t="s">
        <v>52</v>
      </c>
      <c r="C7" s="71"/>
      <c r="D7" s="71"/>
      <c r="E7" s="71"/>
      <c r="F7" s="71"/>
      <c r="G7" s="71"/>
      <c r="H7" s="71"/>
      <c r="I7" s="71"/>
      <c r="J7" s="71"/>
      <c r="K7" s="71"/>
      <c r="L7" s="20"/>
    </row>
    <row r="8" spans="1:17" s="2" customFormat="1" ht="20.100000000000001" customHeight="1" x14ac:dyDescent="0.25">
      <c r="A8" s="19" t="s">
        <v>10</v>
      </c>
      <c r="B8" s="70" t="s">
        <v>38</v>
      </c>
      <c r="C8" s="70"/>
      <c r="D8" s="70"/>
      <c r="E8" s="70"/>
      <c r="F8" s="70"/>
      <c r="G8" s="70"/>
      <c r="H8" s="70"/>
      <c r="I8" s="70"/>
      <c r="J8" s="70"/>
      <c r="K8" s="70"/>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31.5" customHeight="1" x14ac:dyDescent="0.25">
      <c r="A12" s="54" t="s">
        <v>14</v>
      </c>
      <c r="B12" s="61" t="s">
        <v>45</v>
      </c>
      <c r="C12" s="4" t="s">
        <v>46</v>
      </c>
      <c r="D12" s="7">
        <v>2</v>
      </c>
      <c r="E12" s="63">
        <v>45265</v>
      </c>
      <c r="F12" s="6"/>
      <c r="G12" s="6"/>
      <c r="H12" s="6">
        <v>1</v>
      </c>
      <c r="I12" s="62">
        <v>10</v>
      </c>
      <c r="J12" s="64">
        <f>G12+F12+(D12*E12)</f>
        <v>90530</v>
      </c>
      <c r="K12" s="33">
        <f>J12*I12*H12</f>
        <v>905300</v>
      </c>
      <c r="L12" s="53" t="s">
        <v>42</v>
      </c>
      <c r="N12" s="44"/>
    </row>
    <row r="13" spans="1:17" s="2" customFormat="1" ht="48" customHeight="1" x14ac:dyDescent="0.25">
      <c r="A13" s="54" t="s">
        <v>43</v>
      </c>
      <c r="B13" s="61" t="s">
        <v>53</v>
      </c>
      <c r="C13" s="4" t="s">
        <v>2</v>
      </c>
      <c r="D13" s="7">
        <v>1</v>
      </c>
      <c r="E13" s="63">
        <v>45265</v>
      </c>
      <c r="F13" s="6"/>
      <c r="G13" s="6"/>
      <c r="H13" s="6">
        <v>1</v>
      </c>
      <c r="I13" s="62">
        <v>10</v>
      </c>
      <c r="J13" s="64">
        <f>G13+F13+(D13*E13)</f>
        <v>45265</v>
      </c>
      <c r="K13" s="33">
        <f>J13*I13*H13</f>
        <v>452650</v>
      </c>
      <c r="L13" s="53"/>
      <c r="N13" s="43"/>
    </row>
    <row r="14" spans="1:17" s="2" customFormat="1" ht="195" customHeight="1" x14ac:dyDescent="0.25">
      <c r="A14" s="54" t="s">
        <v>44</v>
      </c>
      <c r="B14" s="61" t="s">
        <v>49</v>
      </c>
      <c r="C14" s="4" t="s">
        <v>50</v>
      </c>
      <c r="D14" s="7">
        <v>2</v>
      </c>
      <c r="E14" s="63">
        <v>45265</v>
      </c>
      <c r="F14" s="6"/>
      <c r="G14" s="6"/>
      <c r="H14" s="6">
        <v>1</v>
      </c>
      <c r="I14" s="62">
        <v>5</v>
      </c>
      <c r="J14" s="64">
        <f>G14+F14+(D14*E14)</f>
        <v>90530</v>
      </c>
      <c r="K14" s="33">
        <f>J14*I14*H14</f>
        <v>452650</v>
      </c>
      <c r="L14" s="53" t="s">
        <v>48</v>
      </c>
      <c r="N14" s="43"/>
    </row>
    <row r="15" spans="1:17" s="2" customFormat="1" ht="18" customHeight="1" x14ac:dyDescent="0.25">
      <c r="A15" s="52">
        <v>2</v>
      </c>
      <c r="B15" s="3" t="s">
        <v>7</v>
      </c>
      <c r="C15" s="4" t="s">
        <v>8</v>
      </c>
      <c r="D15" s="7">
        <v>1</v>
      </c>
      <c r="E15" s="63">
        <v>45265</v>
      </c>
      <c r="F15" s="6"/>
      <c r="G15" s="6"/>
      <c r="H15" s="6">
        <v>1</v>
      </c>
      <c r="I15" s="62">
        <v>5</v>
      </c>
      <c r="J15" s="33">
        <f t="shared" ref="J15:J22" si="0">G15+F15+(D15*E15)</f>
        <v>45265</v>
      </c>
      <c r="K15" s="33">
        <f t="shared" ref="K15:K27" si="1">J15*I15*H15</f>
        <v>226325</v>
      </c>
      <c r="L15" s="53"/>
    </row>
    <row r="16" spans="1:17" s="2" customFormat="1" ht="32.450000000000003" customHeight="1" x14ac:dyDescent="0.25">
      <c r="A16" s="55"/>
      <c r="B16" s="4"/>
      <c r="C16" s="4" t="s">
        <v>20</v>
      </c>
      <c r="D16" s="7">
        <v>1</v>
      </c>
      <c r="E16" s="63">
        <v>45265</v>
      </c>
      <c r="F16" s="6"/>
      <c r="G16" s="6">
        <v>15000</v>
      </c>
      <c r="H16" s="6">
        <v>1</v>
      </c>
      <c r="I16" s="62">
        <v>5</v>
      </c>
      <c r="J16" s="33">
        <f t="shared" si="0"/>
        <v>60265</v>
      </c>
      <c r="K16" s="33">
        <f>J16*I16*H16</f>
        <v>301325</v>
      </c>
      <c r="L16" s="53" t="s">
        <v>39</v>
      </c>
    </row>
    <row r="17" spans="1:12" s="2" customFormat="1" ht="18" customHeight="1" x14ac:dyDescent="0.25">
      <c r="A17" s="55"/>
      <c r="B17" s="4"/>
      <c r="C17" s="4" t="s">
        <v>21</v>
      </c>
      <c r="D17" s="7"/>
      <c r="E17" s="22"/>
      <c r="F17" s="6"/>
      <c r="G17" s="6"/>
      <c r="H17" s="6"/>
      <c r="I17" s="6"/>
      <c r="J17" s="33">
        <f t="shared" si="0"/>
        <v>0</v>
      </c>
      <c r="K17" s="33">
        <f t="shared" si="1"/>
        <v>0</v>
      </c>
      <c r="L17" s="53"/>
    </row>
    <row r="18" spans="1:12" s="2" customFormat="1" ht="31.5" customHeight="1" x14ac:dyDescent="0.25">
      <c r="A18" s="52">
        <v>3</v>
      </c>
      <c r="B18" s="3" t="s">
        <v>22</v>
      </c>
      <c r="C18" s="4"/>
      <c r="D18" s="7"/>
      <c r="E18" s="22"/>
      <c r="F18" s="6"/>
      <c r="G18" s="6"/>
      <c r="H18" s="6"/>
      <c r="I18" s="6"/>
      <c r="J18" s="33">
        <f t="shared" si="0"/>
        <v>0</v>
      </c>
      <c r="K18" s="33">
        <f t="shared" si="1"/>
        <v>0</v>
      </c>
      <c r="L18" s="53"/>
    </row>
    <row r="19" spans="1:12" s="2" customFormat="1" ht="27.75" customHeight="1" x14ac:dyDescent="0.25">
      <c r="A19" s="54" t="s">
        <v>26</v>
      </c>
      <c r="B19" s="4" t="s">
        <v>3</v>
      </c>
      <c r="C19" s="4"/>
      <c r="D19" s="7"/>
      <c r="E19" s="22"/>
      <c r="F19" s="6"/>
      <c r="G19" s="6"/>
      <c r="H19" s="6">
        <v>1</v>
      </c>
      <c r="I19" s="62"/>
      <c r="J19" s="33">
        <f t="shared" si="0"/>
        <v>0</v>
      </c>
      <c r="K19" s="33">
        <f t="shared" si="1"/>
        <v>0</v>
      </c>
      <c r="L19" s="53"/>
    </row>
    <row r="20" spans="1:12" s="2" customFormat="1" ht="18" customHeight="1" x14ac:dyDescent="0.25">
      <c r="A20" s="54" t="s">
        <v>25</v>
      </c>
      <c r="B20" s="4" t="s">
        <v>4</v>
      </c>
      <c r="C20" s="4"/>
      <c r="D20" s="7"/>
      <c r="E20" s="38"/>
      <c r="F20" s="6"/>
      <c r="G20" s="6"/>
      <c r="H20" s="6">
        <v>1</v>
      </c>
      <c r="I20" s="6"/>
      <c r="J20" s="33">
        <f t="shared" si="0"/>
        <v>0</v>
      </c>
      <c r="K20" s="33">
        <f t="shared" si="1"/>
        <v>0</v>
      </c>
      <c r="L20" s="53"/>
    </row>
    <row r="21" spans="1:12" s="2" customFormat="1" ht="18" customHeight="1" x14ac:dyDescent="0.25">
      <c r="A21" s="54" t="s">
        <v>24</v>
      </c>
      <c r="B21" s="4" t="s">
        <v>23</v>
      </c>
      <c r="C21" s="4"/>
      <c r="D21" s="7"/>
      <c r="E21" s="38"/>
      <c r="F21" s="6"/>
      <c r="G21" s="6"/>
      <c r="H21" s="6">
        <v>1</v>
      </c>
      <c r="I21" s="6"/>
      <c r="J21" s="33">
        <f t="shared" si="0"/>
        <v>0</v>
      </c>
      <c r="K21" s="33">
        <f t="shared" si="1"/>
        <v>0</v>
      </c>
      <c r="L21" s="53"/>
    </row>
    <row r="22" spans="1:12" s="2" customFormat="1" ht="63" x14ac:dyDescent="0.25">
      <c r="A22" s="52">
        <v>4</v>
      </c>
      <c r="B22" s="4" t="s">
        <v>35</v>
      </c>
      <c r="C22" s="4"/>
      <c r="D22" s="7">
        <v>8</v>
      </c>
      <c r="E22" s="63">
        <v>45265</v>
      </c>
      <c r="F22" s="6"/>
      <c r="G22" s="6"/>
      <c r="H22" s="6">
        <v>1</v>
      </c>
      <c r="I22" s="62">
        <v>10</v>
      </c>
      <c r="J22" s="33">
        <f t="shared" si="0"/>
        <v>362120</v>
      </c>
      <c r="K22" s="33">
        <f t="shared" si="1"/>
        <v>3621200</v>
      </c>
      <c r="L22" s="53"/>
    </row>
    <row r="23" spans="1:12" s="2" customFormat="1" ht="32.25" customHeight="1" x14ac:dyDescent="0.25">
      <c r="A23" s="52">
        <v>5</v>
      </c>
      <c r="B23" s="4" t="s">
        <v>34</v>
      </c>
      <c r="C23" s="4"/>
      <c r="D23" s="7"/>
      <c r="E23" s="22"/>
      <c r="F23" s="6"/>
      <c r="G23" s="6"/>
      <c r="H23" s="6">
        <v>1</v>
      </c>
      <c r="I23" s="6"/>
      <c r="J23" s="33">
        <f>G23+F23+(D23*E23)</f>
        <v>0</v>
      </c>
      <c r="K23" s="33">
        <f t="shared" si="1"/>
        <v>0</v>
      </c>
      <c r="L23" s="53"/>
    </row>
    <row r="24" spans="1:12" s="2" customFormat="1" ht="22.5" customHeight="1" x14ac:dyDescent="0.25">
      <c r="A24" s="52">
        <v>6</v>
      </c>
      <c r="B24" s="3" t="s">
        <v>9</v>
      </c>
      <c r="C24" s="4" t="s">
        <v>8</v>
      </c>
      <c r="D24" s="7">
        <v>1</v>
      </c>
      <c r="E24" s="63">
        <v>45265</v>
      </c>
      <c r="F24" s="6"/>
      <c r="G24" s="6"/>
      <c r="H24" s="6">
        <v>1</v>
      </c>
      <c r="I24" s="62">
        <v>0</v>
      </c>
      <c r="J24" s="33">
        <f>G24+F24+(D24*E24)</f>
        <v>45265</v>
      </c>
      <c r="K24" s="33">
        <f t="shared" si="1"/>
        <v>0</v>
      </c>
      <c r="L24" s="53"/>
    </row>
    <row r="25" spans="1:12" s="2" customFormat="1" ht="33.75" customHeight="1" x14ac:dyDescent="0.25">
      <c r="A25" s="47"/>
      <c r="B25" s="4"/>
      <c r="C25" s="4" t="s">
        <v>20</v>
      </c>
      <c r="D25" s="7">
        <v>1</v>
      </c>
      <c r="E25" s="63">
        <v>45265</v>
      </c>
      <c r="F25" s="6"/>
      <c r="G25" s="6">
        <v>15000</v>
      </c>
      <c r="H25" s="6">
        <v>1</v>
      </c>
      <c r="I25" s="62">
        <v>10</v>
      </c>
      <c r="J25" s="33">
        <f>G25+F25+(D25*E25)</f>
        <v>60265</v>
      </c>
      <c r="K25" s="33">
        <f>J25*I25*H25</f>
        <v>602650</v>
      </c>
      <c r="L25" s="53" t="s">
        <v>39</v>
      </c>
    </row>
    <row r="26" spans="1:12" s="2" customFormat="1" ht="18" customHeight="1" x14ac:dyDescent="0.25">
      <c r="A26" s="47"/>
      <c r="B26" s="4"/>
      <c r="C26" s="4" t="s">
        <v>21</v>
      </c>
      <c r="D26" s="7"/>
      <c r="E26" s="22"/>
      <c r="F26" s="6"/>
      <c r="G26" s="6"/>
      <c r="H26" s="6">
        <v>1</v>
      </c>
      <c r="I26" s="6"/>
      <c r="J26" s="33">
        <f>G26+F26+(D26*E26)</f>
        <v>0</v>
      </c>
      <c r="K26" s="33">
        <f t="shared" si="1"/>
        <v>0</v>
      </c>
      <c r="L26" s="53"/>
    </row>
    <row r="27" spans="1:12" s="2" customFormat="1" ht="15.75" x14ac:dyDescent="0.25">
      <c r="A27" s="56"/>
      <c r="B27" s="4"/>
      <c r="C27" s="4" t="s">
        <v>6</v>
      </c>
      <c r="D27" s="7"/>
      <c r="E27" s="22"/>
      <c r="F27" s="6"/>
      <c r="G27" s="6"/>
      <c r="H27" s="6">
        <v>1</v>
      </c>
      <c r="I27" s="6"/>
      <c r="J27" s="33">
        <f>G27+F27+(D27*E27)</f>
        <v>0</v>
      </c>
      <c r="K27" s="33">
        <f t="shared" si="1"/>
        <v>0</v>
      </c>
      <c r="L27" s="53"/>
    </row>
    <row r="28" spans="1:12" s="2" customFormat="1" ht="18" customHeight="1" x14ac:dyDescent="0.25">
      <c r="A28" s="54"/>
      <c r="B28" s="72" t="s">
        <v>1</v>
      </c>
      <c r="C28" s="72"/>
      <c r="D28" s="57"/>
      <c r="E28" s="58"/>
      <c r="F28" s="58">
        <f>SUM(F11:F27)</f>
        <v>0</v>
      </c>
      <c r="G28" s="58">
        <f>SUM(G11:G27)</f>
        <v>30000</v>
      </c>
      <c r="H28" s="59"/>
      <c r="I28" s="58"/>
      <c r="J28" s="60">
        <f>SUM(J11:J27)</f>
        <v>799505</v>
      </c>
      <c r="K28" s="60">
        <f>SUM(K11:K27)</f>
        <v>6562100</v>
      </c>
      <c r="L28" s="58"/>
    </row>
    <row r="29" spans="1:12" s="2" customFormat="1" ht="18" customHeight="1" x14ac:dyDescent="0.25">
      <c r="A29" s="9"/>
      <c r="B29" s="10"/>
      <c r="C29" s="10"/>
      <c r="D29" s="11"/>
      <c r="E29" s="12"/>
      <c r="F29" s="12"/>
      <c r="G29" s="12"/>
      <c r="H29" s="13"/>
      <c r="I29" s="12"/>
      <c r="J29" s="12"/>
      <c r="K29" s="12"/>
      <c r="L29" s="12"/>
    </row>
    <row r="30" spans="1:12" s="2" customFormat="1" ht="18" customHeight="1" x14ac:dyDescent="0.25">
      <c r="A30" s="19" t="s">
        <v>11</v>
      </c>
      <c r="B30" s="70" t="s">
        <v>41</v>
      </c>
      <c r="C30" s="70"/>
      <c r="D30" s="70"/>
      <c r="E30" s="70"/>
      <c r="F30" s="70"/>
      <c r="G30" s="70"/>
      <c r="H30" s="70"/>
      <c r="I30" s="70"/>
      <c r="J30" s="70"/>
      <c r="K30" s="70"/>
      <c r="L30" s="70"/>
    </row>
    <row r="31" spans="1:12" s="2" customFormat="1" ht="20.100000000000001" customHeight="1" x14ac:dyDescent="0.25">
      <c r="A31" s="24"/>
      <c r="B31" s="23"/>
      <c r="C31" s="23"/>
      <c r="D31" s="25"/>
      <c r="E31" s="26"/>
      <c r="F31" s="23"/>
      <c r="G31" s="23"/>
      <c r="H31" s="23"/>
      <c r="I31" s="23"/>
      <c r="J31" s="23"/>
      <c r="K31" s="23"/>
      <c r="L31" s="23"/>
    </row>
    <row r="32" spans="1:12" s="45" customFormat="1" ht="92.25" customHeight="1" x14ac:dyDescent="0.25">
      <c r="A32" s="47" t="s">
        <v>0</v>
      </c>
      <c r="B32" s="47" t="s">
        <v>15</v>
      </c>
      <c r="C32" s="47" t="s">
        <v>18</v>
      </c>
      <c r="D32" s="48" t="s">
        <v>28</v>
      </c>
      <c r="E32" s="49" t="s">
        <v>29</v>
      </c>
      <c r="F32" s="50" t="s">
        <v>30</v>
      </c>
      <c r="G32" s="48" t="s">
        <v>31</v>
      </c>
      <c r="H32" s="48" t="s">
        <v>19</v>
      </c>
      <c r="I32" s="48" t="s">
        <v>17</v>
      </c>
      <c r="J32" s="48" t="s">
        <v>32</v>
      </c>
      <c r="K32" s="48" t="s">
        <v>33</v>
      </c>
      <c r="L32" s="48" t="s">
        <v>5</v>
      </c>
    </row>
    <row r="33" spans="1:16" s="2" customFormat="1" ht="48.75" customHeight="1" x14ac:dyDescent="0.25">
      <c r="A33" s="52">
        <v>1</v>
      </c>
      <c r="B33" s="3" t="s">
        <v>2</v>
      </c>
      <c r="C33" s="4"/>
      <c r="D33" s="5"/>
      <c r="E33" s="22"/>
      <c r="F33" s="6"/>
      <c r="G33" s="6"/>
      <c r="H33" s="6"/>
      <c r="I33" s="6"/>
      <c r="J33" s="6"/>
      <c r="K33" s="6"/>
      <c r="L33" s="53"/>
    </row>
    <row r="34" spans="1:16" s="2" customFormat="1" ht="78.75" customHeight="1" x14ac:dyDescent="0.25">
      <c r="A34" s="54" t="s">
        <v>14</v>
      </c>
      <c r="B34" s="65" t="s">
        <v>54</v>
      </c>
      <c r="C34" s="4" t="s">
        <v>46</v>
      </c>
      <c r="D34" s="7">
        <v>1.5</v>
      </c>
      <c r="E34" s="63">
        <v>45265</v>
      </c>
      <c r="F34" s="6"/>
      <c r="G34" s="6"/>
      <c r="H34" s="6">
        <v>1</v>
      </c>
      <c r="I34" s="62">
        <v>10</v>
      </c>
      <c r="J34" s="64">
        <f>G34+F34+(D34*E34)</f>
        <v>67897.5</v>
      </c>
      <c r="K34" s="33">
        <f t="shared" ref="K34:K39" si="2">J34*I34*H34</f>
        <v>678975</v>
      </c>
      <c r="L34" s="53" t="s">
        <v>47</v>
      </c>
    </row>
    <row r="35" spans="1:16" s="2" customFormat="1" ht="61.5" customHeight="1" x14ac:dyDescent="0.25">
      <c r="A35" s="54" t="s">
        <v>43</v>
      </c>
      <c r="B35" s="65" t="s">
        <v>55</v>
      </c>
      <c r="C35" s="4" t="s">
        <v>2</v>
      </c>
      <c r="D35" s="7">
        <v>1</v>
      </c>
      <c r="E35" s="63">
        <v>45265</v>
      </c>
      <c r="F35" s="6"/>
      <c r="G35" s="6"/>
      <c r="H35" s="6">
        <v>1</v>
      </c>
      <c r="I35" s="62">
        <v>10</v>
      </c>
      <c r="J35" s="64">
        <f>G35+F35+(D35*E35)</f>
        <v>45265</v>
      </c>
      <c r="K35" s="33">
        <f t="shared" si="2"/>
        <v>452650</v>
      </c>
      <c r="L35" s="53"/>
    </row>
    <row r="36" spans="1:16" s="2" customFormat="1" ht="204.75" customHeight="1" x14ac:dyDescent="0.25">
      <c r="A36" s="54" t="s">
        <v>44</v>
      </c>
      <c r="B36" s="65" t="s">
        <v>56</v>
      </c>
      <c r="C36" s="4" t="s">
        <v>50</v>
      </c>
      <c r="D36" s="7">
        <v>2</v>
      </c>
      <c r="E36" s="63">
        <v>45265</v>
      </c>
      <c r="F36" s="6"/>
      <c r="G36" s="6"/>
      <c r="H36" s="6">
        <v>1</v>
      </c>
      <c r="I36" s="62">
        <v>5</v>
      </c>
      <c r="J36" s="64">
        <f>G36+F36+(D36*E36)</f>
        <v>90530</v>
      </c>
      <c r="K36" s="33">
        <f t="shared" si="2"/>
        <v>452650</v>
      </c>
      <c r="L36" s="53" t="s">
        <v>51</v>
      </c>
    </row>
    <row r="37" spans="1:16" s="2" customFormat="1" ht="36" customHeight="1" x14ac:dyDescent="0.25">
      <c r="A37" s="52">
        <v>2</v>
      </c>
      <c r="B37" s="3" t="s">
        <v>7</v>
      </c>
      <c r="C37" s="4" t="s">
        <v>8</v>
      </c>
      <c r="D37" s="7">
        <v>1</v>
      </c>
      <c r="E37" s="63">
        <v>45265</v>
      </c>
      <c r="F37" s="6"/>
      <c r="G37" s="6"/>
      <c r="H37" s="6">
        <v>1</v>
      </c>
      <c r="I37" s="62"/>
      <c r="J37" s="33">
        <f t="shared" ref="J37:J46" si="3">G37+F37+(D37*E37)</f>
        <v>45265</v>
      </c>
      <c r="K37" s="33">
        <f t="shared" si="2"/>
        <v>0</v>
      </c>
      <c r="L37" s="53"/>
    </row>
    <row r="38" spans="1:16" s="2" customFormat="1" ht="27" customHeight="1" x14ac:dyDescent="0.25">
      <c r="A38" s="55"/>
      <c r="B38" s="4"/>
      <c r="C38" s="4" t="s">
        <v>20</v>
      </c>
      <c r="D38" s="7">
        <v>1</v>
      </c>
      <c r="E38" s="63">
        <v>45265</v>
      </c>
      <c r="F38" s="6"/>
      <c r="G38" s="6">
        <v>15000</v>
      </c>
      <c r="H38" s="6">
        <v>1</v>
      </c>
      <c r="I38" s="62"/>
      <c r="J38" s="33">
        <f t="shared" si="3"/>
        <v>60265</v>
      </c>
      <c r="K38" s="33">
        <f t="shared" si="2"/>
        <v>0</v>
      </c>
      <c r="L38" s="53" t="s">
        <v>39</v>
      </c>
      <c r="P38" s="39"/>
    </row>
    <row r="39" spans="1:16" s="2" customFormat="1" ht="20.100000000000001" customHeight="1" x14ac:dyDescent="0.25">
      <c r="A39" s="55"/>
      <c r="B39" s="4"/>
      <c r="C39" s="4" t="s">
        <v>21</v>
      </c>
      <c r="D39" s="7">
        <v>1</v>
      </c>
      <c r="E39" s="63">
        <v>45265</v>
      </c>
      <c r="F39" s="6"/>
      <c r="G39" s="6"/>
      <c r="H39" s="6">
        <v>1</v>
      </c>
      <c r="I39" s="62">
        <v>10</v>
      </c>
      <c r="J39" s="33">
        <f t="shared" si="3"/>
        <v>45265</v>
      </c>
      <c r="K39" s="33">
        <f t="shared" si="2"/>
        <v>452650</v>
      </c>
      <c r="L39" s="53"/>
    </row>
    <row r="40" spans="1:16" s="2" customFormat="1" ht="30" customHeight="1" x14ac:dyDescent="0.25">
      <c r="A40" s="52">
        <v>3</v>
      </c>
      <c r="B40" s="3" t="s">
        <v>22</v>
      </c>
      <c r="C40" s="4"/>
      <c r="D40" s="7"/>
      <c r="E40" s="37"/>
      <c r="F40" s="6"/>
      <c r="G40" s="6"/>
      <c r="H40" s="6">
        <v>1</v>
      </c>
      <c r="I40" s="6"/>
      <c r="J40" s="33">
        <f t="shared" si="3"/>
        <v>0</v>
      </c>
      <c r="K40" s="33">
        <f t="shared" ref="K40:K49" si="4">J40*I40*H40</f>
        <v>0</v>
      </c>
      <c r="L40" s="53"/>
    </row>
    <row r="41" spans="1:16" s="2" customFormat="1" ht="20.100000000000001" customHeight="1" x14ac:dyDescent="0.25">
      <c r="A41" s="54" t="s">
        <v>26</v>
      </c>
      <c r="B41" s="4" t="s">
        <v>3</v>
      </c>
      <c r="C41" s="4"/>
      <c r="D41" s="7"/>
      <c r="E41" s="37"/>
      <c r="F41" s="6"/>
      <c r="G41" s="6"/>
      <c r="H41" s="6">
        <v>1</v>
      </c>
      <c r="I41" s="62">
        <v>0</v>
      </c>
      <c r="J41" s="33">
        <f t="shared" si="3"/>
        <v>0</v>
      </c>
      <c r="K41" s="33">
        <f t="shared" si="4"/>
        <v>0</v>
      </c>
      <c r="L41" s="53"/>
    </row>
    <row r="42" spans="1:16" s="2" customFormat="1" ht="20.100000000000001" customHeight="1" x14ac:dyDescent="0.25">
      <c r="A42" s="54" t="s">
        <v>25</v>
      </c>
      <c r="B42" s="4" t="s">
        <v>4</v>
      </c>
      <c r="C42" s="4"/>
      <c r="D42" s="7"/>
      <c r="E42" s="37"/>
      <c r="F42" s="6"/>
      <c r="G42" s="6"/>
      <c r="H42" s="6">
        <v>1</v>
      </c>
      <c r="I42" s="6"/>
      <c r="J42" s="33">
        <f t="shared" si="3"/>
        <v>0</v>
      </c>
      <c r="K42" s="33">
        <f t="shared" si="4"/>
        <v>0</v>
      </c>
      <c r="L42" s="53"/>
    </row>
    <row r="43" spans="1:16" s="2" customFormat="1" ht="15.75" x14ac:dyDescent="0.25">
      <c r="A43" s="54" t="s">
        <v>24</v>
      </c>
      <c r="B43" s="4" t="s">
        <v>23</v>
      </c>
      <c r="C43" s="4"/>
      <c r="D43" s="7"/>
      <c r="E43" s="37"/>
      <c r="F43" s="6"/>
      <c r="G43" s="6"/>
      <c r="H43" s="6">
        <v>1</v>
      </c>
      <c r="I43" s="6"/>
      <c r="J43" s="33">
        <f t="shared" si="3"/>
        <v>0</v>
      </c>
      <c r="K43" s="33">
        <f t="shared" si="4"/>
        <v>0</v>
      </c>
      <c r="L43" s="53"/>
    </row>
    <row r="44" spans="1:16" s="2" customFormat="1" ht="63" x14ac:dyDescent="0.25">
      <c r="A44" s="52">
        <v>4</v>
      </c>
      <c r="B44" s="4" t="s">
        <v>35</v>
      </c>
      <c r="C44" s="4"/>
      <c r="D44" s="7">
        <v>8</v>
      </c>
      <c r="E44" s="63">
        <v>45265</v>
      </c>
      <c r="F44" s="6"/>
      <c r="G44" s="6"/>
      <c r="H44" s="6">
        <v>1</v>
      </c>
      <c r="I44" s="62">
        <v>10</v>
      </c>
      <c r="J44" s="33">
        <f t="shared" si="3"/>
        <v>362120</v>
      </c>
      <c r="K44" s="33">
        <f t="shared" si="4"/>
        <v>3621200</v>
      </c>
      <c r="L44" s="53"/>
    </row>
    <row r="45" spans="1:16" s="2" customFormat="1" ht="20.100000000000001" customHeight="1" x14ac:dyDescent="0.25">
      <c r="A45" s="52">
        <v>5</v>
      </c>
      <c r="B45" s="4" t="s">
        <v>34</v>
      </c>
      <c r="C45" s="4"/>
      <c r="D45" s="7"/>
      <c r="E45" s="63"/>
      <c r="F45" s="6"/>
      <c r="G45" s="6"/>
      <c r="H45" s="6">
        <v>1</v>
      </c>
      <c r="I45" s="6"/>
      <c r="J45" s="33">
        <f t="shared" si="3"/>
        <v>0</v>
      </c>
      <c r="K45" s="33">
        <f t="shared" si="4"/>
        <v>0</v>
      </c>
      <c r="L45" s="53"/>
    </row>
    <row r="46" spans="1:16" s="2" customFormat="1" ht="20.100000000000001" customHeight="1" x14ac:dyDescent="0.25">
      <c r="A46" s="52">
        <v>6</v>
      </c>
      <c r="B46" s="3" t="s">
        <v>9</v>
      </c>
      <c r="C46" s="4" t="s">
        <v>8</v>
      </c>
      <c r="D46" s="7">
        <v>1</v>
      </c>
      <c r="E46" s="63">
        <v>45265</v>
      </c>
      <c r="F46" s="6"/>
      <c r="G46" s="6"/>
      <c r="H46" s="6">
        <v>1</v>
      </c>
      <c r="I46" s="62"/>
      <c r="J46" s="33">
        <f t="shared" si="3"/>
        <v>45265</v>
      </c>
      <c r="K46" s="33">
        <f t="shared" si="4"/>
        <v>0</v>
      </c>
      <c r="L46" s="53"/>
    </row>
    <row r="47" spans="1:16" s="2" customFormat="1" ht="39" customHeight="1" x14ac:dyDescent="0.25">
      <c r="A47" s="52"/>
      <c r="B47" s="4"/>
      <c r="C47" s="4" t="s">
        <v>20</v>
      </c>
      <c r="D47" s="7">
        <v>1</v>
      </c>
      <c r="E47" s="63">
        <v>45265</v>
      </c>
      <c r="F47" s="6"/>
      <c r="G47" s="6">
        <v>15000</v>
      </c>
      <c r="H47" s="6">
        <v>1</v>
      </c>
      <c r="I47" s="62">
        <v>10</v>
      </c>
      <c r="J47" s="33">
        <f>G47+F47+(D47*E47)</f>
        <v>60265</v>
      </c>
      <c r="K47" s="33">
        <f>J47*I47*H47</f>
        <v>602650</v>
      </c>
      <c r="L47" s="53" t="s">
        <v>39</v>
      </c>
    </row>
    <row r="48" spans="1:16" s="2" customFormat="1" ht="20.100000000000001" customHeight="1" x14ac:dyDescent="0.25">
      <c r="A48" s="52"/>
      <c r="B48" s="4"/>
      <c r="C48" s="4" t="s">
        <v>21</v>
      </c>
      <c r="D48" s="7"/>
      <c r="E48" s="37"/>
      <c r="F48" s="6"/>
      <c r="G48" s="6"/>
      <c r="H48" s="6"/>
      <c r="I48" s="6"/>
      <c r="J48" s="33">
        <f>G48+F48+(D48*E48)</f>
        <v>0</v>
      </c>
      <c r="K48" s="33">
        <f t="shared" si="4"/>
        <v>0</v>
      </c>
      <c r="L48" s="53" t="s">
        <v>40</v>
      </c>
    </row>
    <row r="49" spans="1:12" s="2" customFormat="1" ht="20.100000000000001" customHeight="1" x14ac:dyDescent="0.25">
      <c r="A49" s="47"/>
      <c r="B49" s="4"/>
      <c r="C49" s="4" t="s">
        <v>6</v>
      </c>
      <c r="D49" s="7"/>
      <c r="E49" s="37"/>
      <c r="F49" s="6"/>
      <c r="G49" s="6"/>
      <c r="H49" s="6"/>
      <c r="I49" s="6"/>
      <c r="J49" s="33">
        <f>G49+F49+(D49*E49)</f>
        <v>0</v>
      </c>
      <c r="K49" s="33">
        <f t="shared" si="4"/>
        <v>0</v>
      </c>
      <c r="L49" s="53"/>
    </row>
    <row r="50" spans="1:12" s="2" customFormat="1" ht="20.100000000000001" customHeight="1" x14ac:dyDescent="0.25">
      <c r="A50" s="54"/>
      <c r="B50" s="72" t="s">
        <v>1</v>
      </c>
      <c r="C50" s="72"/>
      <c r="D50" s="57"/>
      <c r="E50" s="58"/>
      <c r="F50" s="58">
        <f>SUM(F33:F46)</f>
        <v>0</v>
      </c>
      <c r="G50" s="58">
        <f>SUM(G33:G46)</f>
        <v>15000</v>
      </c>
      <c r="H50" s="59"/>
      <c r="I50" s="58"/>
      <c r="J50" s="60">
        <f>SUM(J33:J49)</f>
        <v>822137.5</v>
      </c>
      <c r="K50" s="60">
        <f>SUM(K33:K49)</f>
        <v>6260775</v>
      </c>
      <c r="L50" s="58"/>
    </row>
    <row r="51" spans="1:12" s="2" customFormat="1" ht="19.5" customHeight="1" x14ac:dyDescent="0.25">
      <c r="A51" s="19" t="s">
        <v>13</v>
      </c>
      <c r="B51" s="70" t="s">
        <v>27</v>
      </c>
      <c r="C51" s="70"/>
      <c r="D51" s="70"/>
      <c r="E51" s="70"/>
      <c r="F51" s="70"/>
      <c r="G51" s="70"/>
      <c r="H51" s="70"/>
      <c r="I51" s="70"/>
      <c r="J51" s="70"/>
      <c r="K51" s="70"/>
      <c r="L51" s="70"/>
    </row>
    <row r="52" spans="1:12" s="2" customFormat="1" ht="20.100000000000001" customHeight="1" x14ac:dyDescent="0.25">
      <c r="A52" s="27"/>
      <c r="B52" s="27"/>
      <c r="C52" s="27"/>
      <c r="D52" s="27"/>
      <c r="E52" s="27"/>
      <c r="F52" s="27"/>
      <c r="G52" s="27"/>
      <c r="H52" s="27"/>
      <c r="I52" s="27"/>
      <c r="J52" s="27"/>
      <c r="K52" s="27"/>
      <c r="L52" s="27"/>
    </row>
    <row r="53" spans="1:12" s="2" customFormat="1" ht="19.5"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29.25" customHeight="1" x14ac:dyDescent="0.25">
      <c r="A68" s="27"/>
      <c r="B68" s="27"/>
      <c r="C68" s="27"/>
      <c r="D68" s="27"/>
      <c r="E68" s="27"/>
      <c r="F68" s="27"/>
      <c r="G68" s="27"/>
      <c r="H68" s="27"/>
      <c r="I68" s="27"/>
      <c r="J68" s="27"/>
      <c r="K68" s="27"/>
      <c r="L68" s="27"/>
    </row>
    <row r="69" spans="1:12" s="8" customFormat="1" ht="15.75" x14ac:dyDescent="0.25">
      <c r="A69" s="27"/>
      <c r="B69" s="27"/>
      <c r="C69" s="27"/>
      <c r="D69" s="27"/>
      <c r="E69" s="27"/>
      <c r="F69" s="27"/>
      <c r="G69" s="27"/>
      <c r="H69" s="27"/>
      <c r="I69" s="27"/>
      <c r="J69" s="27"/>
      <c r="K69" s="28"/>
      <c r="L69" s="28"/>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34"/>
      <c r="L78" s="34"/>
    </row>
    <row r="79" spans="1:12" s="8" customFormat="1" ht="15.75" x14ac:dyDescent="0.25">
      <c r="A79" s="27"/>
      <c r="B79" s="27"/>
      <c r="C79" s="27"/>
      <c r="D79" s="27"/>
      <c r="E79" s="27"/>
      <c r="F79" s="27"/>
      <c r="G79" s="27"/>
      <c r="H79" s="27"/>
      <c r="I79" s="27"/>
      <c r="J79" s="27"/>
      <c r="K79" s="35">
        <f>$K$28</f>
        <v>6562100</v>
      </c>
      <c r="L79" s="34"/>
    </row>
    <row r="80" spans="1:12" s="8" customFormat="1" ht="15.75" x14ac:dyDescent="0.25">
      <c r="A80" s="27"/>
      <c r="B80" s="27"/>
      <c r="C80" s="27"/>
      <c r="D80" s="27"/>
      <c r="E80" s="27"/>
      <c r="F80" s="27"/>
      <c r="G80" s="27"/>
      <c r="H80" s="27"/>
      <c r="I80" s="27"/>
      <c r="J80" s="27"/>
      <c r="K80" s="35">
        <f>$K$50</f>
        <v>6260775</v>
      </c>
      <c r="L80" s="36"/>
    </row>
    <row r="81" spans="1:12" s="8" customFormat="1" ht="15.75" x14ac:dyDescent="0.25">
      <c r="A81" s="27"/>
      <c r="B81" s="27"/>
      <c r="C81" s="27"/>
      <c r="D81" s="27"/>
      <c r="E81" s="27"/>
      <c r="F81" s="27"/>
      <c r="G81" s="27"/>
      <c r="H81" s="27"/>
      <c r="I81" s="27"/>
      <c r="J81" s="27"/>
      <c r="K81" s="35">
        <f>K79-K80</f>
        <v>301325</v>
      </c>
      <c r="L81" s="36">
        <f>K81/K79*100%</f>
        <v>4.5918989347922157E-2</v>
      </c>
    </row>
    <row r="82" spans="1:12" s="8" customFormat="1" ht="15.75" x14ac:dyDescent="0.25">
      <c r="A82" s="27"/>
      <c r="B82" s="27"/>
      <c r="C82" s="27"/>
      <c r="D82" s="27"/>
      <c r="E82" s="27"/>
      <c r="F82" s="27"/>
      <c r="G82" s="27"/>
      <c r="H82" s="27"/>
      <c r="I82" s="27"/>
      <c r="J82" s="27"/>
      <c r="K82" s="34"/>
      <c r="L82" s="36">
        <f>K80/K79*100%</f>
        <v>0.95408101065207784</v>
      </c>
    </row>
    <row r="83" spans="1:12" s="8" customFormat="1" ht="15.75" x14ac:dyDescent="0.25">
      <c r="A83" s="27"/>
      <c r="B83" s="29"/>
      <c r="C83" s="27"/>
      <c r="D83" s="27"/>
      <c r="E83" s="27"/>
      <c r="F83" s="27"/>
      <c r="G83" s="27"/>
      <c r="H83" s="27"/>
      <c r="I83" s="27"/>
      <c r="J83" s="27"/>
      <c r="K83" s="30"/>
      <c r="L83" s="30"/>
    </row>
    <row r="84" spans="1:12" s="8" customFormat="1" ht="15.75" x14ac:dyDescent="0.25">
      <c r="A84" s="24"/>
      <c r="B84" s="31"/>
      <c r="C84" s="32"/>
      <c r="D84" s="32"/>
      <c r="E84" s="32"/>
      <c r="F84" s="32"/>
      <c r="G84" s="23"/>
      <c r="H84" s="23"/>
      <c r="I84" s="23"/>
      <c r="J84" s="23"/>
      <c r="K84" s="23"/>
      <c r="L84" s="23"/>
    </row>
    <row r="85" spans="1:12" s="8" customFormat="1" ht="15.75" x14ac:dyDescent="0.25">
      <c r="A85" s="14"/>
      <c r="B85" s="15"/>
      <c r="C85" s="15"/>
      <c r="D85" s="17"/>
      <c r="E85" s="18"/>
      <c r="F85" s="15"/>
      <c r="G85" s="15"/>
      <c r="H85" s="15"/>
      <c r="I85" s="15"/>
      <c r="J85" s="15"/>
      <c r="K85" s="15"/>
      <c r="L85" s="15"/>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2" customFormat="1" ht="20.100000000000001" customHeight="1" x14ac:dyDescent="0.25">
      <c r="A101" s="14"/>
      <c r="B101" s="15"/>
      <c r="C101" s="15"/>
      <c r="D101" s="17"/>
      <c r="E101" s="18"/>
      <c r="F101" s="15"/>
      <c r="G101" s="15"/>
      <c r="H101" s="15"/>
      <c r="I101" s="15"/>
      <c r="J101" s="15"/>
      <c r="K101" s="15"/>
      <c r="L101" s="15"/>
    </row>
  </sheetData>
  <sheetProtection selectLockedCells="1" selectUnlockedCells="1"/>
  <mergeCells count="10">
    <mergeCell ref="B6:K6"/>
    <mergeCell ref="I4:K5"/>
    <mergeCell ref="B4:C5"/>
    <mergeCell ref="B1:K2"/>
    <mergeCell ref="B51:L51"/>
    <mergeCell ref="B7:K7"/>
    <mergeCell ref="B8:K8"/>
    <mergeCell ref="B28:C28"/>
    <mergeCell ref="B50:C50"/>
    <mergeCell ref="B30:L30"/>
  </mergeCells>
  <phoneticPr fontId="2" type="noConversion"/>
  <printOptions horizontalCentered="1" verticalCentered="1"/>
  <pageMargins left="0.196850393700787" right="0.23622047244094499" top="0.27559055118110198" bottom="0.31496062992126" header="0.27559055118110198" footer="0.31496062992126"/>
  <pageSetup paperSize="9" orientation="landscape" horizontalDpi="300" verticalDpi="300" r:id="rId1"/>
  <headerFooter>
    <oddFooter xml:space="preserve">&amp;R&amp;".VnTime,Regular"&amp;14&amp;P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013B29-C38C-49F0-8AC2-9BCA1B0792CC}">
  <ds:schemaRefs>
    <ds:schemaRef ds:uri="http://schemas.microsoft.com/sharepoint/v3/contenttype/forms"/>
  </ds:schemaRefs>
</ds:datastoreItem>
</file>

<file path=customXml/itemProps2.xml><?xml version="1.0" encoding="utf-8"?>
<ds:datastoreItem xmlns:ds="http://schemas.openxmlformats.org/officeDocument/2006/customXml" ds:itemID="{DAF024A1-8E6B-4C01-899E-77C188372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BA6E4EB-C2F7-407E-AB56-D3A5484FF98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Phê duyệt sửa đổi, bổ sung CTAN</vt:lpstr>
      <vt:lpstr>'Phê duyệt sửa đổi, bổ sung CTAN'!bieumau_pl_6_2</vt:lpstr>
      <vt:lpstr>'Phê duyệt sửa đổi, bổ sung CTAN'!OLE_LINK2</vt:lpstr>
    </vt:vector>
  </TitlesOfParts>
  <Company>DAI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Hong</dc:creator>
  <cp:lastModifiedBy>USER</cp:lastModifiedBy>
  <cp:lastPrinted>2019-07-23T08:45:26Z</cp:lastPrinted>
  <dcterms:created xsi:type="dcterms:W3CDTF">2009-12-17T01:25:31Z</dcterms:created>
  <dcterms:modified xsi:type="dcterms:W3CDTF">2023-07-05T03:16:43Z</dcterms:modified>
</cp:coreProperties>
</file>