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2760" yWindow="32760" windowWidth="15330" windowHeight="5055" activeTab="1"/>
  </bookViews>
  <sheets>
    <sheet name="Cấp mới giấy phép dài hạn" sheetId="3" r:id="rId1"/>
    <sheet name="Cấp lại giấy phép dài han" sheetId="4" r:id="rId2"/>
    <sheet name="Cấp giấy phép ngắn hạn" sheetId="5" r:id="rId3"/>
  </sheets>
  <definedNames>
    <definedName name="bieumau_pl_6_2" localSheetId="0">'Cấp mới giấy phép dài hạn'!$B$12</definedName>
    <definedName name="bieumau_pl_8" localSheetId="0">'Cấp mới giấy phép dài hạn'!#REF!</definedName>
    <definedName name="OLE_LINK2" localSheetId="0">'Cấp mới giấy phép dài hạn'!$B$14</definedName>
  </definedNames>
  <calcPr calcId="191029" concurrentCalc="0"/>
</workbook>
</file>

<file path=xl/calcChain.xml><?xml version="1.0" encoding="utf-8"?>
<calcChain xmlns="http://schemas.openxmlformats.org/spreadsheetml/2006/main">
  <c r="J47" i="5" l="1"/>
  <c r="J46" i="5"/>
  <c r="G50" i="5"/>
  <c r="F50" i="5"/>
  <c r="K49" i="5"/>
  <c r="J49" i="5"/>
  <c r="K48" i="5"/>
  <c r="J48" i="5"/>
  <c r="K47" i="5"/>
  <c r="K46" i="5"/>
  <c r="K45" i="5"/>
  <c r="J45" i="5"/>
  <c r="K44" i="5"/>
  <c r="J44" i="5"/>
  <c r="K43" i="5"/>
  <c r="J43" i="5"/>
  <c r="K42" i="5"/>
  <c r="J42" i="5"/>
  <c r="K41" i="5"/>
  <c r="J41" i="5"/>
  <c r="K40" i="5"/>
  <c r="J40" i="5"/>
  <c r="K39" i="5"/>
  <c r="J39" i="5"/>
  <c r="K38" i="5"/>
  <c r="J38" i="5"/>
  <c r="K37" i="5"/>
  <c r="J37" i="5"/>
  <c r="K36" i="5"/>
  <c r="J36" i="5"/>
  <c r="K35" i="5"/>
  <c r="J35" i="5"/>
  <c r="K34" i="5"/>
  <c r="K50" i="5"/>
  <c r="K80" i="5"/>
  <c r="J34" i="5"/>
  <c r="J50" i="5"/>
  <c r="G28" i="5"/>
  <c r="F28" i="5"/>
  <c r="K27" i="5"/>
  <c r="J27" i="5"/>
  <c r="K26" i="5"/>
  <c r="J26" i="5"/>
  <c r="K25" i="5"/>
  <c r="J25" i="5"/>
  <c r="K24" i="5"/>
  <c r="J24" i="5"/>
  <c r="K23" i="5"/>
  <c r="J23" i="5"/>
  <c r="K22" i="5"/>
  <c r="J22" i="5"/>
  <c r="K21" i="5"/>
  <c r="J21" i="5"/>
  <c r="K20" i="5"/>
  <c r="J20" i="5"/>
  <c r="K19" i="5"/>
  <c r="J19" i="5"/>
  <c r="K18" i="5"/>
  <c r="J18" i="5"/>
  <c r="K17" i="5"/>
  <c r="J17" i="5"/>
  <c r="K16" i="5"/>
  <c r="J16" i="5"/>
  <c r="K15" i="5"/>
  <c r="J15" i="5"/>
  <c r="K14" i="5"/>
  <c r="J14" i="5"/>
  <c r="K13" i="5"/>
  <c r="J13" i="5"/>
  <c r="K12" i="5"/>
  <c r="K28" i="5"/>
  <c r="K79" i="5"/>
  <c r="K81" i="5"/>
  <c r="L81" i="5"/>
  <c r="J12" i="5"/>
  <c r="J28" i="5"/>
  <c r="K98" i="4"/>
  <c r="L100" i="4"/>
  <c r="K97" i="4"/>
  <c r="K99" i="4"/>
  <c r="L99" i="4"/>
  <c r="K79" i="3"/>
  <c r="K80" i="3"/>
  <c r="K81" i="3"/>
  <c r="L81" i="3"/>
  <c r="M24" i="4"/>
  <c r="J25" i="4"/>
  <c r="K25" i="4"/>
  <c r="J17" i="4"/>
  <c r="K17" i="4"/>
  <c r="J15" i="4"/>
  <c r="K15" i="4"/>
  <c r="J14" i="4"/>
  <c r="K14" i="4"/>
  <c r="J13" i="4"/>
  <c r="K13" i="4"/>
  <c r="J36" i="3"/>
  <c r="K36" i="3"/>
  <c r="J35" i="3"/>
  <c r="K35" i="3"/>
  <c r="J34" i="3"/>
  <c r="K34" i="3"/>
  <c r="J25" i="3"/>
  <c r="K25" i="3"/>
  <c r="J54" i="4"/>
  <c r="K54" i="4"/>
  <c r="J53" i="4"/>
  <c r="K53" i="4"/>
  <c r="J52" i="4"/>
  <c r="K52" i="4"/>
  <c r="J50" i="4"/>
  <c r="K50" i="4"/>
  <c r="J49" i="4"/>
  <c r="K49" i="4"/>
  <c r="J48" i="4"/>
  <c r="K48" i="4"/>
  <c r="J46" i="4"/>
  <c r="K46" i="4"/>
  <c r="J45" i="4"/>
  <c r="K45" i="4"/>
  <c r="M44" i="4"/>
  <c r="J44" i="4"/>
  <c r="N44" i="4"/>
  <c r="M33" i="4"/>
  <c r="M13" i="4"/>
  <c r="J23" i="4"/>
  <c r="K23" i="4"/>
  <c r="J22" i="4"/>
  <c r="K22" i="4"/>
  <c r="J21" i="4"/>
  <c r="K21" i="4"/>
  <c r="J19" i="4"/>
  <c r="K19" i="4"/>
  <c r="J18" i="4"/>
  <c r="K18" i="4"/>
  <c r="G68" i="4"/>
  <c r="F68" i="4"/>
  <c r="J67" i="4"/>
  <c r="K67" i="4"/>
  <c r="J66" i="4"/>
  <c r="K66" i="4"/>
  <c r="K65" i="4"/>
  <c r="K64" i="4"/>
  <c r="J63" i="4"/>
  <c r="K63" i="4"/>
  <c r="J62" i="4"/>
  <c r="K62" i="4"/>
  <c r="J61" i="4"/>
  <c r="K61" i="4"/>
  <c r="J60" i="4"/>
  <c r="K60" i="4"/>
  <c r="J59" i="4"/>
  <c r="K59" i="4"/>
  <c r="J58" i="4"/>
  <c r="K58" i="4"/>
  <c r="J57" i="4"/>
  <c r="K57" i="4"/>
  <c r="J56" i="4"/>
  <c r="K56" i="4"/>
  <c r="J55" i="4"/>
  <c r="K55" i="4"/>
  <c r="G37" i="4"/>
  <c r="F37" i="4"/>
  <c r="J36" i="4"/>
  <c r="K36" i="4"/>
  <c r="J35" i="4"/>
  <c r="K35" i="4"/>
  <c r="J34" i="4"/>
  <c r="K34" i="4"/>
  <c r="J33" i="4"/>
  <c r="K33" i="4"/>
  <c r="J32" i="4"/>
  <c r="K32" i="4"/>
  <c r="J31" i="4"/>
  <c r="K31" i="4"/>
  <c r="J30" i="4"/>
  <c r="K30" i="4"/>
  <c r="J29" i="4"/>
  <c r="K29" i="4"/>
  <c r="J28" i="4"/>
  <c r="K28" i="4"/>
  <c r="J27" i="4"/>
  <c r="K27" i="4"/>
  <c r="J26" i="4"/>
  <c r="K26" i="4"/>
  <c r="J24" i="4"/>
  <c r="K24" i="4"/>
  <c r="J47" i="3"/>
  <c r="K47" i="3"/>
  <c r="J39" i="3"/>
  <c r="K39" i="3"/>
  <c r="G28" i="3"/>
  <c r="F28" i="3"/>
  <c r="J14" i="3"/>
  <c r="K14" i="3"/>
  <c r="J13" i="3"/>
  <c r="K13" i="3"/>
  <c r="J12" i="3"/>
  <c r="K12" i="3"/>
  <c r="J44" i="3"/>
  <c r="K44" i="3"/>
  <c r="J22" i="3"/>
  <c r="K22" i="3"/>
  <c r="J38" i="3"/>
  <c r="K38" i="3"/>
  <c r="J37" i="3"/>
  <c r="K37" i="3"/>
  <c r="J46" i="3"/>
  <c r="K46" i="3"/>
  <c r="J40" i="3"/>
  <c r="K40" i="3"/>
  <c r="J41" i="3"/>
  <c r="K41" i="3"/>
  <c r="J42" i="3"/>
  <c r="K42" i="3"/>
  <c r="J43" i="3"/>
  <c r="K43" i="3"/>
  <c r="J45" i="3"/>
  <c r="K45" i="3"/>
  <c r="J48" i="3"/>
  <c r="K48" i="3"/>
  <c r="J49" i="3"/>
  <c r="K49" i="3"/>
  <c r="F50" i="3"/>
  <c r="G50" i="3"/>
  <c r="J16" i="3"/>
  <c r="K16" i="3"/>
  <c r="J24" i="3"/>
  <c r="K24" i="3"/>
  <c r="J15" i="3"/>
  <c r="K15" i="3"/>
  <c r="J17" i="3"/>
  <c r="K17" i="3"/>
  <c r="J18" i="3"/>
  <c r="K18" i="3"/>
  <c r="J19" i="3"/>
  <c r="K19" i="3"/>
  <c r="J20" i="3"/>
  <c r="K20" i="3"/>
  <c r="J21" i="3"/>
  <c r="K21" i="3"/>
  <c r="J23" i="3"/>
  <c r="K23" i="3"/>
  <c r="J26" i="3"/>
  <c r="K26" i="3"/>
  <c r="J27" i="3"/>
  <c r="K27" i="3"/>
  <c r="L82" i="5"/>
  <c r="L82" i="3"/>
  <c r="K44" i="4"/>
  <c r="M28" i="4"/>
  <c r="N13" i="4"/>
  <c r="K37" i="4"/>
  <c r="K68" i="4"/>
  <c r="J37" i="4"/>
  <c r="J68" i="4"/>
  <c r="J50" i="3"/>
  <c r="J28" i="3"/>
  <c r="K50" i="3"/>
  <c r="K28" i="3"/>
</calcChain>
</file>

<file path=xl/sharedStrings.xml><?xml version="1.0" encoding="utf-8"?>
<sst xmlns="http://schemas.openxmlformats.org/spreadsheetml/2006/main" count="363" uniqueCount="81">
  <si>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</si>
  <si>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</si>
  <si>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</si>
  <si>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</si>
  <si>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</si>
  <si>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</si>
  <si>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</si>
  <si>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</si>
  <si>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</si>
  <si>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</si>
  <si>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</si>
  <si>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</si>
  <si>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</si>
  <si>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</si>
  <si>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</si>
  <si>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</si>
  <si>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</si>
  <si>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</si>
  <si>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</si>
  <si>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</si>
  <si>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</si>
  <si>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</si>
  <si>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</si>
  <si>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</si>
  <si>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</si>
  <si>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</si>
  <si>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</si>
  <si>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</si>
  <si>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</si>
  <si>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</si>
  <si>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</si>
  <si>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</si>
  <si>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</si>
  <si>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</si>
  <si>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</si>
  <si>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</si>
  <si>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r>
      <t xml:space="preserve">BIỂU MẪU TÍNH CHI PHÍ TUÂN THỦ THỦ TỤC HÀNH CHÍNH (BIỂU MẪU 03/SCM-KSTT)
</t>
    </r>
    <r>
      <rPr>
        <i/>
        <sz val="13"/>
        <color indexed="8"/>
        <rFont val="Times New Roman"/>
        <family val="1"/>
      </rPr>
      <t>(Ban hành kèm theo Thông tư số 02/2017/TT-VPCP ngày 31 tháng 10 năm 2017 của Bộ trưởng, Chủ nhiệm Văn phòng Chính phủ)</t>
    </r>
    <r>
      <rPr>
        <b/>
        <sz val="13"/>
        <color indexed="8"/>
        <rFont val="Times New Roman"/>
        <family val="1"/>
      </rPr>
      <t xml:space="preserve">
</t>
    </r>
  </si>
  <si>
    <t>BỘ GIAO THÔNG VẬN TẢI</t>
  </si>
  <si>
    <t xml:space="preserve">CHI PHÍ THỰC HIỆN TTHC HIỆN TẠI </t>
  </si>
  <si>
    <t>Chuyển phát nhanh</t>
  </si>
  <si>
    <t>Phí truy cập</t>
  </si>
  <si>
    <t>CHI PHÍ  THỰC HIỆN TTHC SAU SỬA ĐỔI, BỔ SUNG</t>
  </si>
  <si>
    <t>Đơn đề nghị đánh máy</t>
  </si>
  <si>
    <t>Ảnh</t>
  </si>
  <si>
    <t>1.2</t>
  </si>
  <si>
    <t>1.3</t>
  </si>
  <si>
    <t>Văn bản đề nghị theo mẫu</t>
  </si>
  <si>
    <t>Danh sách trích ngang theo mẫu</t>
  </si>
  <si>
    <t>Làm văn bản đề nghị</t>
  </si>
  <si>
    <t>Làm danh sách đề nghị</t>
  </si>
  <si>
    <t>Làm tờ khai</t>
  </si>
  <si>
    <t>Đánh máy hoặc điền trên hệ thống DVC</t>
  </si>
  <si>
    <t>Danh sách đánh máy</t>
  </si>
  <si>
    <t xml:space="preserve">    TÊN THỦ TỤC HÀNH CHÍNH: Thủ tục cấp lại thẻ kiểm soát an ninh cảng hàng không, sân bay có giá trị sử dụng dài hạn của Cục Hàng không Việt Nam, Cảng vụ hàng không</t>
  </si>
  <si>
    <t>1.1.1</t>
  </si>
  <si>
    <t>1.1.2</t>
  </si>
  <si>
    <t>1.1.3</t>
  </si>
  <si>
    <t>1.2.1</t>
  </si>
  <si>
    <t>1.2.2</t>
  </si>
  <si>
    <t>1.3.1</t>
  </si>
  <si>
    <t>1.3.2</t>
  </si>
  <si>
    <t>1.3.3</t>
  </si>
  <si>
    <t xml:space="preserve">    TÊN THỦ TỤC HÀNH CHÍNH: Thủ tục cấp mới giấy phép kiểm soát an ninh cảng hàng không, sân bay có giá trị sử dụng dài hạn của Cảng vụ hàng không</t>
  </si>
  <si>
    <t>Bản sao Giấy chứng nhận kiểm định an toàn kỹ thuật và bảo vệ môi trường do cơ quan có thẩm quyền cấp còn hiệu lực</t>
  </si>
  <si>
    <t>Danh sách phương tiện (theo mẫu);</t>
  </si>
  <si>
    <t>Trường hợp cấp lại do giấy phép hết thời hạn sử dụng:</t>
  </si>
  <si>
    <t>Trường hợp cấp lại do giấy phép còn thời hạn sử dụng nhưng bị mờ, rách, hỏng hoặc không còn dấu hiệu bảo mật</t>
  </si>
  <si>
    <t>Nộp lại giấy phép bị mờ, rách, hỏng hoặc không còn dấu hiệu bảo mật</t>
  </si>
  <si>
    <t>Giấy phép</t>
  </si>
  <si>
    <t>Trường hợp cấp lại do bị mất giấy phép</t>
  </si>
  <si>
    <t>Văn bản xác nhận của thủ trưởng cơ quan, đơn vị về thời gian, địa điểm và nguyên nhân mất giấy phép</t>
  </si>
  <si>
    <t>Văn bản đánh máy</t>
  </si>
  <si>
    <t>Nộp lại Bản chính hoặc bản sao giấy phép bị mờ, rách, hỏng hoặc không còn dấu hiệu bảo mật</t>
  </si>
  <si>
    <t xml:space="preserve">    TÊN THỦ TỤC HÀNH CHÍNH: Thủ tục cấp giấy phép kiểm soát an ninh cảng hàng không, sân bay có giá trị sử dụng ngắn hạn của Cảng vụ hàng không</t>
  </si>
  <si>
    <t>Văn bản đề nghị có các thông tin họ và tên, số điện thoại và thư điện tử của người đại diện làm thủ tục cấp giấy phép</t>
  </si>
  <si>
    <t>Văn bản (bản giấy hoặc bản điện tử theo quy định về văn bản điện tử) đề nghị theo mẫu)</t>
  </si>
  <si>
    <t>Bản sao hoặc bản sao điện tử từ sổ gốc hoặc bản sao điện tử có chứng thực từ bản chính Giấy chứng nhận kiểm định an toàn kỹ thuật và bảo vệ môi trường do cơ quan có thẩm quyền cấp còn hiệu lực</t>
  </si>
  <si>
    <t>Danh sách phương tiện đề nghị cấp giấy phép kiểm soát an ninh cảng hàng không, sân bay có giá trị sử dụng dài hạn theo mẫu (bản giấy hoặc bản điện tử theo quy định về văn bản điện tử)</t>
  </si>
  <si>
    <t>Văn bản xác nhận của thủ trưởng cơ quan, đơn vị về thời gian, địa điểm và nguyên nhân mất giấy phép (bản giấy hoặc bản điện tử theo quy định về văn bản điện tử).</t>
  </si>
  <si>
    <t>Văn bản (bản giấy hoặc bản điện tử theo quy định về văn bản điện tử) đề nghị, trong đó có có các thông tin họ và tên, số điện thoại và thư điện tử của người đại diện làm thủ tục cấp giấy phép</t>
  </si>
  <si>
    <t>Danh sách phương tiện đề nghị cấp giấy phép kiểm soát an ninh cảng hàng không, sân bay có giá trị sử dụng ngắn hạn theo mẫu (bản giấy hoặc bản điện tử theo quy định về văn bản điện tử)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</si>
</sst>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86" formatCode="0.0%"/>
    <numFmt numFmtId="187" formatCode="0.0"/>
    <numFmt numFmtId="190" formatCode="0.0;[Red]0.0"/>
  </numFmts>
  <fonts count="20" x14ac:knownFonts="1">
    <font>
      <sz val="11"/>
      <color theme="1"/>
      <name val="Calibri"/>
      <family val="2"/>
      <scheme val="minor"/>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sz val="12"/>
      <color indexed="8"/>
      <name val="Times New Roman"/>
      <family val="1"/>
    </font>
    <font>
      <b/>
      <sz val="12"/>
      <color indexed="8"/>
      <name val="Times New Roman"/>
      <family val="1"/>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sz val="12"/>
      <color indexed="8"/>
      <name val="Times New Roman"/>
      <family val="1"/>
    </font>
    <font>
      <i/>
      <sz val="13"/>
      <color indexed="8"/>
      <name val="Times New Roman"/>
      <family val="1"/>
    </font>
    <font>
      <b/>
      <i/>
      <sz val="12"/>
      <color indexed="8"/>
      <name val="Times New Roman"/>
      <family val="1"/>
    </font>
    <font>
      <sz val="12"/>
      <color theme="1"/>
      <name val="Times New Roman"/>
      <family val="1"/>
    </font>
    <font>
      <sz val="12"/>
      <color rgb="FF000000"/>
      <name val="Times New Roman"/>
      <family val="1"/>
    </font>
    <font>
      <b/>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190" fontId="4" fillId="0" borderId="1" xfId="0" applyNumberFormat="1" applyFont="1" applyFill="1" applyBorder="1" applyAlignment="1" applyProtection="1">
      <alignment horizontal="right" vertical="center" wrapText="1"/>
      <protection locked="0"/>
    </xf>
    <xf numFmtId="3" fontId="4" fillId="0" borderId="1" xfId="0" applyNumberFormat="1" applyFont="1" applyFill="1" applyBorder="1" applyAlignment="1" applyProtection="1">
      <alignment horizontal="right" vertical="center" wrapText="1"/>
      <protection locked="0"/>
    </xf>
    <xf numFmtId="190" fontId="6" fillId="0" borderId="1" xfId="0" applyNumberFormat="1" applyFont="1" applyFill="1" applyBorder="1" applyAlignment="1" applyProtection="1">
      <alignment horizontal="right" vertical="center" wrapText="1"/>
      <protection locked="0" hidden="1"/>
    </xf>
    <xf numFmtId="0" fontId="4" fillId="0" borderId="0" xfId="0" applyFont="1" applyFill="1"/>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90"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quotePrefix="1"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9" fillId="0" borderId="0" xfId="0" applyFont="1" applyFill="1" applyAlignment="1" applyProtection="1">
      <alignment horizontal="center"/>
      <protection locked="0"/>
    </xf>
    <xf numFmtId="187"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8" fillId="0" borderId="1"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187"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4" fillId="0" borderId="0" xfId="0" applyFont="1" applyFill="1" applyProtection="1">
      <protection locked="0"/>
    </xf>
    <xf numFmtId="0" fontId="11" fillId="0" borderId="0" xfId="0" applyFont="1" applyFill="1" applyProtection="1">
      <protection locked="0"/>
    </xf>
    <xf numFmtId="0" fontId="3" fillId="0" borderId="0" xfId="0" applyFont="1" applyFill="1" applyProtection="1">
      <protection locked="0"/>
    </xf>
    <xf numFmtId="0" fontId="8" fillId="0" borderId="0" xfId="0" applyFont="1" applyFill="1" applyProtection="1">
      <protection locked="0"/>
    </xf>
    <xf numFmtId="0" fontId="9" fillId="0" borderId="0" xfId="0"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4" fillId="0" borderId="1"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186" fontId="12" fillId="0" borderId="0" xfId="0" applyNumberFormat="1" applyFont="1" applyFill="1" applyProtection="1"/>
    <xf numFmtId="3" fontId="4" fillId="0" borderId="1"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wrapText="1"/>
      <protection locked="0"/>
    </xf>
    <xf numFmtId="3" fontId="8" fillId="0" borderId="0" xfId="0" applyNumberFormat="1" applyFont="1" applyFill="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alignment vertical="center" wrapText="1"/>
    </xf>
    <xf numFmtId="0" fontId="10" fillId="0" borderId="0" xfId="0" applyFont="1" applyFill="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90" fontId="3"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3" fontId="3" fillId="0" borderId="1" xfId="0" quotePrefix="1"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xf>
    <xf numFmtId="0" fontId="17" fillId="0" borderId="1" xfId="0" applyFont="1" applyBorder="1" applyAlignment="1">
      <alignment vertical="justify"/>
    </xf>
    <xf numFmtId="3" fontId="14" fillId="0" borderId="1" xfId="0" applyNumberFormat="1" applyFont="1" applyFill="1" applyBorder="1" applyAlignment="1">
      <alignment vertical="center" wrapText="1"/>
    </xf>
    <xf numFmtId="3" fontId="18" fillId="0" borderId="1" xfId="0" applyNumberFormat="1" applyFont="1" applyBorder="1" applyAlignment="1">
      <alignment vertical="center" wrapText="1"/>
    </xf>
    <xf numFmtId="0" fontId="19" fillId="0" borderId="0" xfId="0" applyFont="1"/>
    <xf numFmtId="0" fontId="16" fillId="0" borderId="1" xfId="0" applyFont="1" applyFill="1" applyBorder="1" applyAlignment="1" applyProtection="1">
      <alignment vertical="center" wrapText="1"/>
      <protection locked="0"/>
    </xf>
    <xf numFmtId="190" fontId="16" fillId="0" borderId="1" xfId="0" applyNumberFormat="1" applyFont="1" applyFill="1" applyBorder="1" applyAlignment="1" applyProtection="1">
      <alignment horizontal="right" vertical="center" wrapText="1"/>
      <protection locked="0"/>
    </xf>
    <xf numFmtId="3" fontId="16" fillId="0" borderId="1" xfId="0" applyNumberFormat="1" applyFont="1" applyFill="1" applyBorder="1" applyAlignment="1" applyProtection="1">
      <alignment vertical="center"/>
      <protection locked="0"/>
    </xf>
    <xf numFmtId="3" fontId="16" fillId="0" borderId="1" xfId="0" applyNumberFormat="1" applyFont="1" applyFill="1" applyBorder="1" applyAlignment="1" applyProtection="1">
      <alignment horizontal="right" vertical="center" wrapText="1"/>
      <protection locked="0"/>
    </xf>
    <xf numFmtId="3" fontId="8" fillId="0" borderId="1" xfId="1" applyNumberFormat="1" applyFont="1" applyFill="1" applyBorder="1" applyAlignment="1">
      <alignment vertical="center"/>
    </xf>
    <xf numFmtId="0" fontId="17" fillId="0" borderId="0" xfId="0" applyFont="1" applyAlignment="1">
      <alignment wrapText="1"/>
    </xf>
    <xf numFmtId="0" fontId="17" fillId="0" borderId="1" xfId="0" applyFont="1" applyBorder="1" applyAlignment="1">
      <alignment wrapText="1"/>
    </xf>
    <xf numFmtId="3" fontId="4" fillId="0" borderId="1" xfId="0" applyNumberFormat="1" applyFont="1" applyBorder="1" applyAlignment="1" applyProtection="1">
      <alignment horizontal="left" vertical="center" wrapText="1"/>
      <protection locked="0"/>
    </xf>
    <xf numFmtId="0" fontId="13" fillId="0" borderId="0" xfId="0" applyFont="1" applyFill="1" applyAlignment="1" applyProtection="1">
      <alignment horizontal="center"/>
      <protection locked="0"/>
    </xf>
    <xf numFmtId="0" fontId="10"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3" fillId="0" borderId="0" xfId="0" applyFont="1" applyFill="1" applyAlignment="1" applyProtection="1">
      <alignment horizontal="center" wrapTex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justify"/>
      <protection locked="0"/>
    </xf>
    <xf numFmtId="0" fontId="3" fillId="0" borderId="1"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91515934998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hạn'!$K$28</c:f>
              <c:numCache>
                <c:formatCode>#,##0</c:formatCode>
                <c:ptCount val="1"/>
                <c:pt idx="0">
                  <c:v>197861250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hạn'!$K$50</c:f>
              <c:numCache>
                <c:formatCode>#,##0</c:formatCode>
                <c:ptCount val="1"/>
                <c:pt idx="0">
                  <c:v>175978750</c:v>
                </c:pt>
              </c:numCache>
            </c:numRef>
          </c:val>
        </c:ser>
        <c:dLbls>
          <c:showLegendKey val="0"/>
          <c:showVal val="0"/>
          <c:showCatName val="0"/>
          <c:showSerName val="0"/>
          <c:showPercent val="0"/>
          <c:showBubbleSize val="0"/>
        </c:dLbls>
        <c:gapWidth val="150"/>
        <c:axId val="250078720"/>
        <c:axId val="250080256"/>
      </c:barChart>
      <c:catAx>
        <c:axId val="250078720"/>
        <c:scaling>
          <c:orientation val="minMax"/>
        </c:scaling>
        <c:delete val="1"/>
        <c:axPos val="b"/>
        <c:majorTickMark val="out"/>
        <c:minorTickMark val="none"/>
        <c:tickLblPos val="nextTo"/>
        <c:crossAx val="250080256"/>
        <c:crosses val="autoZero"/>
        <c:auto val="1"/>
        <c:lblAlgn val="ctr"/>
        <c:lblOffset val="100"/>
        <c:noMultiLvlLbl val="0"/>
      </c:catAx>
      <c:valAx>
        <c:axId val="25008025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50078720"/>
        <c:crosses val="autoZero"/>
        <c:crossBetween val="between"/>
      </c:valAx>
      <c:spPr>
        <a:noFill/>
        <a:ln w="25400">
          <a:noFill/>
        </a:ln>
      </c:spPr>
    </c:plotArea>
    <c:legend>
      <c:legendPos val="r"/>
      <c:layout>
        <c:manualLayout>
          <c:xMode val="edge"/>
          <c:yMode val="edge"/>
          <c:x val="0.16341473145408456"/>
          <c:y val="0.86409821891066618"/>
          <c:w val="0.80487852805743143"/>
          <c:h val="7.5050784271583681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82410249566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mới giấy phép dài hạn'!$L$81:$L$82</c:f>
              <c:strCache>
                <c:ptCount val="1"/>
                <c:pt idx="0">
                  <c:v>11.1% 88.9%</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mới giấy phép dài hạn'!$L$81:$L$82</c:f>
              <c:numCache>
                <c:formatCode>0.0%</c:formatCode>
                <c:ptCount val="2"/>
                <c:pt idx="0">
                  <c:v>0.11059517717592506</c:v>
                </c:pt>
                <c:pt idx="1">
                  <c:v>0.88940482282407496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43321758692"/>
          <c:y val="1.5445856818641919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hạn'!$K$28</c:f>
              <c:numCache>
                <c:formatCode>#,##0</c:formatCode>
                <c:ptCount val="1"/>
                <c:pt idx="0">
                  <c:v>197861250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hạn'!$K$50</c:f>
              <c:numCache>
                <c:formatCode>#,##0</c:formatCode>
                <c:ptCount val="1"/>
                <c:pt idx="0">
                  <c:v>175978750</c:v>
                </c:pt>
              </c:numCache>
            </c:numRef>
          </c:val>
        </c:ser>
        <c:dLbls>
          <c:showLegendKey val="0"/>
          <c:showVal val="0"/>
          <c:showCatName val="0"/>
          <c:showSerName val="0"/>
          <c:showPercent val="0"/>
          <c:showBubbleSize val="0"/>
        </c:dLbls>
        <c:gapWidth val="150"/>
        <c:axId val="250031488"/>
        <c:axId val="250033280"/>
      </c:barChart>
      <c:catAx>
        <c:axId val="250031488"/>
        <c:scaling>
          <c:orientation val="minMax"/>
        </c:scaling>
        <c:delete val="1"/>
        <c:axPos val="b"/>
        <c:majorTickMark val="out"/>
        <c:minorTickMark val="none"/>
        <c:tickLblPos val="nextTo"/>
        <c:crossAx val="250033280"/>
        <c:crosses val="autoZero"/>
        <c:auto val="1"/>
        <c:lblAlgn val="ctr"/>
        <c:lblOffset val="100"/>
        <c:noMultiLvlLbl val="0"/>
      </c:catAx>
      <c:valAx>
        <c:axId val="250033280"/>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50031488"/>
        <c:crosses val="autoZero"/>
        <c:crossBetween val="between"/>
      </c:valAx>
      <c:spPr>
        <a:noFill/>
        <a:ln w="25400">
          <a:noFill/>
        </a:ln>
      </c:spPr>
    </c:plotArea>
    <c:legend>
      <c:legendPos val="r"/>
      <c:layout>
        <c:manualLayout>
          <c:xMode val="edge"/>
          <c:yMode val="edge"/>
          <c:x val="0.16463424437538371"/>
          <c:y val="0.86206981933575855"/>
          <c:w val="0.80487852805743143"/>
          <c:h val="7.7079183846491359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5666356924"/>
          <c:y val="6.052557143949239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mới giấy phép dài hạn'!$L$81:$L$82</c:f>
              <c:strCache>
                <c:ptCount val="1"/>
                <c:pt idx="0">
                  <c:v>11.1% 88.9%</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mới giấy phép dài hạn'!$L$81:$L$82</c:f>
              <c:numCache>
                <c:formatCode>0.0%</c:formatCode>
                <c:ptCount val="2"/>
                <c:pt idx="0">
                  <c:v>0.11059517717592506</c:v>
                </c:pt>
                <c:pt idx="1">
                  <c:v>0.88940482282407496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43321758692"/>
          <c:y val="1.5445856818641919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hạn'!$K$28</c:f>
              <c:numCache>
                <c:formatCode>#,##0</c:formatCode>
                <c:ptCount val="1"/>
                <c:pt idx="0">
                  <c:v>197861250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mới giấy phép dài hạn'!$K$50</c:f>
              <c:numCache>
                <c:formatCode>#,##0</c:formatCode>
                <c:ptCount val="1"/>
                <c:pt idx="0">
                  <c:v>175978750</c:v>
                </c:pt>
              </c:numCache>
            </c:numRef>
          </c:val>
        </c:ser>
        <c:dLbls>
          <c:showLegendKey val="0"/>
          <c:showVal val="0"/>
          <c:showCatName val="0"/>
          <c:showSerName val="0"/>
          <c:showPercent val="0"/>
          <c:showBubbleSize val="0"/>
        </c:dLbls>
        <c:gapWidth val="150"/>
        <c:axId val="247602176"/>
        <c:axId val="247608064"/>
      </c:barChart>
      <c:catAx>
        <c:axId val="247602176"/>
        <c:scaling>
          <c:orientation val="minMax"/>
        </c:scaling>
        <c:delete val="1"/>
        <c:axPos val="b"/>
        <c:majorTickMark val="out"/>
        <c:minorTickMark val="none"/>
        <c:tickLblPos val="nextTo"/>
        <c:crossAx val="247608064"/>
        <c:crosses val="autoZero"/>
        <c:auto val="1"/>
        <c:lblAlgn val="ctr"/>
        <c:lblOffset val="100"/>
        <c:noMultiLvlLbl val="0"/>
      </c:catAx>
      <c:valAx>
        <c:axId val="247608064"/>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7602176"/>
        <c:crosses val="autoZero"/>
        <c:crossBetween val="between"/>
      </c:valAx>
      <c:spPr>
        <a:noFill/>
        <a:ln w="25400">
          <a:noFill/>
        </a:ln>
      </c:spPr>
    </c:plotArea>
    <c:legend>
      <c:legendPos val="r"/>
      <c:layout>
        <c:manualLayout>
          <c:xMode val="edge"/>
          <c:yMode val="edge"/>
          <c:x val="0.16463424437538371"/>
          <c:y val="0.86206981933575855"/>
          <c:w val="0.80487852805743143"/>
          <c:h val="7.7079183846491359E-2"/>
        </c:manualLayout>
      </c:layout>
      <c:overlay val="0"/>
      <c:spPr>
        <a:solidFill>
          <a:srgbClr val="FFFFFF"/>
        </a:solidFill>
        <a:ln w="25400">
          <a:noFill/>
        </a:ln>
      </c:spPr>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5666356924"/>
          <c:y val="6.052557143949239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mới giấy phép dài hạn'!$L$81:$L$82</c:f>
              <c:strCache>
                <c:ptCount val="1"/>
                <c:pt idx="0">
                  <c:v>11.1% 88.9%</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mới giấy phép dài hạn'!$L$81:$L$82</c:f>
              <c:numCache>
                <c:formatCode>0.0%</c:formatCode>
                <c:ptCount val="2"/>
                <c:pt idx="0">
                  <c:v>0.11059517717592506</c:v>
                </c:pt>
                <c:pt idx="1">
                  <c:v>0.88940482282407496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50</xdr:row>
      <xdr:rowOff>276225</xdr:rowOff>
    </xdr:from>
    <xdr:to>
      <xdr:col>10</xdr:col>
      <xdr:colOff>285750</xdr:colOff>
      <xdr:row>69</xdr:row>
      <xdr:rowOff>161925</xdr:rowOff>
    </xdr:to>
    <xdr:graphicFrame macro="">
      <xdr:nvGraphicFramePr>
        <xdr:cNvPr id="12319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123190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1231910"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1231911"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68</xdr:row>
      <xdr:rowOff>276225</xdr:rowOff>
    </xdr:from>
    <xdr:to>
      <xdr:col>10</xdr:col>
      <xdr:colOff>285750</xdr:colOff>
      <xdr:row>87</xdr:row>
      <xdr:rowOff>161925</xdr:rowOff>
    </xdr:to>
    <xdr:graphicFrame macro="">
      <xdr:nvGraphicFramePr>
        <xdr:cNvPr id="6333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86</xdr:row>
      <xdr:rowOff>114300</xdr:rowOff>
    </xdr:from>
    <xdr:to>
      <xdr:col>10</xdr:col>
      <xdr:colOff>285750</xdr:colOff>
      <xdr:row>99</xdr:row>
      <xdr:rowOff>171450</xdr:rowOff>
    </xdr:to>
    <xdr:graphicFrame macro="">
      <xdr:nvGraphicFramePr>
        <xdr:cNvPr id="63337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633375"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633376"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51</xdr:row>
      <xdr:rowOff>0</xdr:rowOff>
    </xdr:from>
    <xdr:to>
      <xdr:col>10</xdr:col>
      <xdr:colOff>314325</xdr:colOff>
      <xdr:row>69</xdr:row>
      <xdr:rowOff>161925</xdr:rowOff>
    </xdr:to>
    <xdr:graphicFrame macro="">
      <xdr:nvGraphicFramePr>
        <xdr:cNvPr id="100574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100575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1005751"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1005752"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1"/>
  <sheetViews>
    <sheetView topLeftCell="A26" zoomScale="90" zoomScaleNormal="90" zoomScaleSheetLayoutView="90" workbookViewId="0">
      <selection activeCell="B36" sqref="B36"/>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0.100000000000001" customHeight="1" x14ac:dyDescent="0.25">
      <c r="B1" s="76" t="s">
        <v>36</v>
      </c>
      <c r="C1" s="76"/>
      <c r="D1" s="76"/>
      <c r="E1" s="76"/>
      <c r="F1" s="76"/>
      <c r="G1" s="76"/>
      <c r="H1" s="76"/>
      <c r="I1" s="76"/>
      <c r="J1" s="76"/>
      <c r="K1" s="76"/>
    </row>
    <row r="2" spans="1:17" ht="58.5" customHeight="1" x14ac:dyDescent="0.25">
      <c r="B2" s="76"/>
      <c r="C2" s="76"/>
      <c r="D2" s="76"/>
      <c r="E2" s="76"/>
      <c r="F2" s="76"/>
      <c r="G2" s="76"/>
      <c r="H2" s="76"/>
      <c r="I2" s="76"/>
      <c r="J2" s="76"/>
      <c r="K2" s="76"/>
    </row>
    <row r="3" spans="1:17" ht="13.5" customHeight="1" x14ac:dyDescent="0.25">
      <c r="B3" s="16"/>
    </row>
    <row r="4" spans="1:17" ht="15" customHeight="1" x14ac:dyDescent="0.25">
      <c r="B4" s="75" t="s">
        <v>37</v>
      </c>
      <c r="C4" s="75"/>
      <c r="I4" s="74" t="s">
        <v>16</v>
      </c>
      <c r="J4" s="74"/>
      <c r="K4" s="74"/>
      <c r="L4" s="46"/>
    </row>
    <row r="5" spans="1:17" ht="11.25" customHeight="1" x14ac:dyDescent="0.25">
      <c r="B5" s="75"/>
      <c r="C5" s="75"/>
      <c r="I5" s="74"/>
      <c r="J5" s="74"/>
      <c r="K5" s="74"/>
      <c r="L5" s="46"/>
    </row>
    <row r="6" spans="1:17" ht="16.5" customHeight="1" x14ac:dyDescent="0.25">
      <c r="B6" s="73" t="s">
        <v>12</v>
      </c>
      <c r="C6" s="73"/>
      <c r="D6" s="73"/>
      <c r="E6" s="73"/>
      <c r="F6" s="73"/>
      <c r="G6" s="73"/>
      <c r="H6" s="73"/>
      <c r="I6" s="73"/>
      <c r="J6" s="73"/>
      <c r="K6" s="73"/>
    </row>
    <row r="7" spans="1:17" s="2" customFormat="1" ht="33" customHeight="1" x14ac:dyDescent="0.25">
      <c r="A7" s="19"/>
      <c r="B7" s="78" t="s">
        <v>62</v>
      </c>
      <c r="C7" s="78"/>
      <c r="D7" s="78"/>
      <c r="E7" s="78"/>
      <c r="F7" s="78"/>
      <c r="G7" s="78"/>
      <c r="H7" s="78"/>
      <c r="I7" s="78"/>
      <c r="J7" s="78"/>
      <c r="K7" s="78"/>
      <c r="L7" s="20"/>
    </row>
    <row r="8" spans="1:17" s="2" customFormat="1" ht="20.100000000000001" customHeight="1" x14ac:dyDescent="0.25">
      <c r="A8" s="19" t="s">
        <v>10</v>
      </c>
      <c r="B8" s="77" t="s">
        <v>38</v>
      </c>
      <c r="C8" s="77"/>
      <c r="D8" s="77"/>
      <c r="E8" s="77"/>
      <c r="F8" s="77"/>
      <c r="G8" s="77"/>
      <c r="H8" s="77"/>
      <c r="I8" s="77"/>
      <c r="J8" s="77"/>
      <c r="K8" s="77"/>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31.5" customHeight="1" x14ac:dyDescent="0.25">
      <c r="A12" s="54" t="s">
        <v>14</v>
      </c>
      <c r="B12" s="61" t="s">
        <v>46</v>
      </c>
      <c r="C12" s="4" t="s">
        <v>48</v>
      </c>
      <c r="D12" s="7">
        <v>2</v>
      </c>
      <c r="E12" s="63">
        <v>45265</v>
      </c>
      <c r="F12" s="6"/>
      <c r="G12" s="6"/>
      <c r="H12" s="6">
        <v>1</v>
      </c>
      <c r="I12" s="62">
        <v>500</v>
      </c>
      <c r="J12" s="69">
        <f>G12+F12+(D12*E12)</f>
        <v>90530</v>
      </c>
      <c r="K12" s="33">
        <f>J12*I12*H12</f>
        <v>45265000</v>
      </c>
      <c r="L12" s="53" t="s">
        <v>42</v>
      </c>
      <c r="N12" s="44"/>
    </row>
    <row r="13" spans="1:17" s="2" customFormat="1" ht="81.75" customHeight="1" x14ac:dyDescent="0.25">
      <c r="A13" s="54" t="s">
        <v>44</v>
      </c>
      <c r="B13" s="70" t="s">
        <v>63</v>
      </c>
      <c r="C13" s="4" t="s">
        <v>2</v>
      </c>
      <c r="D13" s="7">
        <v>0.5</v>
      </c>
      <c r="E13" s="63">
        <v>45265</v>
      </c>
      <c r="F13" s="6"/>
      <c r="G13" s="6"/>
      <c r="H13" s="6">
        <v>1</v>
      </c>
      <c r="I13" s="62">
        <v>500</v>
      </c>
      <c r="J13" s="69">
        <f>G13+F13+(D13*E13)</f>
        <v>22632.5</v>
      </c>
      <c r="K13" s="33">
        <f>J13*I13*H13</f>
        <v>11316250</v>
      </c>
      <c r="L13" s="53"/>
      <c r="N13" s="43"/>
    </row>
    <row r="14" spans="1:17" s="2" customFormat="1" ht="33" customHeight="1" x14ac:dyDescent="0.25">
      <c r="A14" s="54" t="s">
        <v>45</v>
      </c>
      <c r="B14" s="61" t="s">
        <v>64</v>
      </c>
      <c r="C14" s="4" t="s">
        <v>49</v>
      </c>
      <c r="D14" s="7">
        <v>2</v>
      </c>
      <c r="E14" s="63">
        <v>45265</v>
      </c>
      <c r="F14" s="6"/>
      <c r="G14" s="6"/>
      <c r="H14" s="6">
        <v>1</v>
      </c>
      <c r="I14" s="62">
        <v>500</v>
      </c>
      <c r="J14" s="69">
        <f>G14+F14+(D14*E14)</f>
        <v>90530</v>
      </c>
      <c r="K14" s="33">
        <f>J14*I14*H14</f>
        <v>45265000</v>
      </c>
      <c r="L14" s="53" t="s">
        <v>52</v>
      </c>
      <c r="N14" s="43"/>
    </row>
    <row r="15" spans="1:17" s="2" customFormat="1" ht="18" customHeight="1" x14ac:dyDescent="0.25">
      <c r="A15" s="52">
        <v>2</v>
      </c>
      <c r="B15" s="3" t="s">
        <v>7</v>
      </c>
      <c r="C15" s="4" t="s">
        <v>8</v>
      </c>
      <c r="D15" s="7">
        <v>1</v>
      </c>
      <c r="E15" s="63">
        <v>45265</v>
      </c>
      <c r="F15" s="6"/>
      <c r="G15" s="6"/>
      <c r="H15" s="6">
        <v>1</v>
      </c>
      <c r="I15" s="62">
        <v>450</v>
      </c>
      <c r="J15" s="33">
        <f t="shared" ref="J15:J22" si="0">G15+F15+(D15*E15)</f>
        <v>45265</v>
      </c>
      <c r="K15" s="33">
        <f t="shared" ref="K15:K27" si="1">J15*I15*H15</f>
        <v>20369250</v>
      </c>
      <c r="L15" s="53"/>
    </row>
    <row r="16" spans="1:17" s="2" customFormat="1" ht="32.450000000000003" customHeight="1" x14ac:dyDescent="0.25">
      <c r="A16" s="55"/>
      <c r="B16" s="4"/>
      <c r="C16" s="4" t="s">
        <v>20</v>
      </c>
      <c r="D16" s="7">
        <v>1</v>
      </c>
      <c r="E16" s="63">
        <v>45265</v>
      </c>
      <c r="F16" s="6"/>
      <c r="G16" s="6">
        <v>15000</v>
      </c>
      <c r="H16" s="6">
        <v>1</v>
      </c>
      <c r="I16" s="62">
        <v>50</v>
      </c>
      <c r="J16" s="33">
        <f t="shared" si="0"/>
        <v>60265</v>
      </c>
      <c r="K16" s="33">
        <f>J16*I16*H16</f>
        <v>3013250</v>
      </c>
      <c r="L16" s="53" t="s">
        <v>39</v>
      </c>
    </row>
    <row r="17" spans="1:14" s="2" customFormat="1" ht="18" customHeight="1" x14ac:dyDescent="0.25">
      <c r="A17" s="55"/>
      <c r="B17" s="4"/>
      <c r="C17" s="4" t="s">
        <v>21</v>
      </c>
      <c r="D17" s="7"/>
      <c r="E17" s="22"/>
      <c r="F17" s="6"/>
      <c r="G17" s="6"/>
      <c r="H17" s="6"/>
      <c r="I17" s="6"/>
      <c r="J17" s="33">
        <f t="shared" si="0"/>
        <v>0</v>
      </c>
      <c r="K17" s="33">
        <f t="shared" si="1"/>
        <v>0</v>
      </c>
      <c r="L17" s="53"/>
    </row>
    <row r="18" spans="1:14" s="2" customFormat="1" ht="31.5" customHeight="1" x14ac:dyDescent="0.25">
      <c r="A18" s="52">
        <v>3</v>
      </c>
      <c r="B18" s="3" t="s">
        <v>22</v>
      </c>
      <c r="C18" s="4"/>
      <c r="D18" s="7"/>
      <c r="E18" s="22"/>
      <c r="F18" s="6"/>
      <c r="G18" s="6"/>
      <c r="H18" s="6"/>
      <c r="I18" s="6"/>
      <c r="J18" s="33">
        <f t="shared" si="0"/>
        <v>0</v>
      </c>
      <c r="K18" s="33">
        <f t="shared" si="1"/>
        <v>0</v>
      </c>
      <c r="L18" s="53"/>
    </row>
    <row r="19" spans="1:14" s="2" customFormat="1" ht="27.75" customHeight="1" x14ac:dyDescent="0.25">
      <c r="A19" s="54" t="s">
        <v>26</v>
      </c>
      <c r="B19" s="4" t="s">
        <v>3</v>
      </c>
      <c r="C19" s="4"/>
      <c r="D19" s="7"/>
      <c r="E19" s="22"/>
      <c r="F19" s="6"/>
      <c r="G19" s="6">
        <v>100000</v>
      </c>
      <c r="H19" s="6">
        <v>1</v>
      </c>
      <c r="I19" s="62">
        <v>500</v>
      </c>
      <c r="J19" s="33">
        <f t="shared" si="0"/>
        <v>100000</v>
      </c>
      <c r="K19" s="33">
        <f t="shared" si="1"/>
        <v>50000000</v>
      </c>
      <c r="L19" s="53"/>
      <c r="N19" s="2">
        <v>1000</v>
      </c>
    </row>
    <row r="20" spans="1:14" s="2" customFormat="1" ht="18" customHeight="1" x14ac:dyDescent="0.25">
      <c r="A20" s="54" t="s">
        <v>25</v>
      </c>
      <c r="B20" s="4" t="s">
        <v>4</v>
      </c>
      <c r="C20" s="4"/>
      <c r="D20" s="7"/>
      <c r="E20" s="38"/>
      <c r="F20" s="6"/>
      <c r="G20" s="6"/>
      <c r="H20" s="6">
        <v>1</v>
      </c>
      <c r="I20" s="6"/>
      <c r="J20" s="33">
        <f t="shared" si="0"/>
        <v>0</v>
      </c>
      <c r="K20" s="33">
        <f t="shared" si="1"/>
        <v>0</v>
      </c>
      <c r="L20" s="53"/>
    </row>
    <row r="21" spans="1:14" s="2" customFormat="1" ht="18" customHeight="1" x14ac:dyDescent="0.25">
      <c r="A21" s="54" t="s">
        <v>24</v>
      </c>
      <c r="B21" s="4" t="s">
        <v>23</v>
      </c>
      <c r="C21" s="4"/>
      <c r="D21" s="7"/>
      <c r="E21" s="38"/>
      <c r="F21" s="6"/>
      <c r="G21" s="6"/>
      <c r="H21" s="6">
        <v>1</v>
      </c>
      <c r="I21" s="6"/>
      <c r="J21" s="33">
        <f t="shared" si="0"/>
        <v>0</v>
      </c>
      <c r="K21" s="33">
        <f t="shared" si="1"/>
        <v>0</v>
      </c>
      <c r="L21" s="53"/>
    </row>
    <row r="22" spans="1:14" s="2" customFormat="1" ht="63" x14ac:dyDescent="0.25">
      <c r="A22" s="52">
        <v>4</v>
      </c>
      <c r="B22" s="4" t="s">
        <v>35</v>
      </c>
      <c r="C22" s="4"/>
      <c r="D22" s="7">
        <v>0</v>
      </c>
      <c r="E22" s="63">
        <v>45265</v>
      </c>
      <c r="F22" s="6"/>
      <c r="G22" s="6"/>
      <c r="H22" s="6">
        <v>1</v>
      </c>
      <c r="I22" s="62"/>
      <c r="J22" s="33">
        <f t="shared" si="0"/>
        <v>0</v>
      </c>
      <c r="K22" s="33">
        <f t="shared" si="1"/>
        <v>0</v>
      </c>
      <c r="L22" s="53"/>
    </row>
    <row r="23" spans="1:14" s="2" customFormat="1" ht="32.25" customHeight="1" x14ac:dyDescent="0.25">
      <c r="A23" s="52">
        <v>5</v>
      </c>
      <c r="B23" s="4" t="s">
        <v>34</v>
      </c>
      <c r="C23" s="4"/>
      <c r="D23" s="7"/>
      <c r="E23" s="22"/>
      <c r="F23" s="6"/>
      <c r="G23" s="6"/>
      <c r="H23" s="6">
        <v>1</v>
      </c>
      <c r="I23" s="6"/>
      <c r="J23" s="33">
        <f>G23+F23+(D23*E23)</f>
        <v>0</v>
      </c>
      <c r="K23" s="33">
        <f t="shared" si="1"/>
        <v>0</v>
      </c>
      <c r="L23" s="53"/>
    </row>
    <row r="24" spans="1:14" s="2" customFormat="1" ht="22.5" customHeight="1" x14ac:dyDescent="0.25">
      <c r="A24" s="52">
        <v>6</v>
      </c>
      <c r="B24" s="3" t="s">
        <v>9</v>
      </c>
      <c r="C24" s="4" t="s">
        <v>8</v>
      </c>
      <c r="D24" s="7">
        <v>1</v>
      </c>
      <c r="E24" s="63">
        <v>45265</v>
      </c>
      <c r="F24" s="6"/>
      <c r="G24" s="6"/>
      <c r="H24" s="6">
        <v>1</v>
      </c>
      <c r="I24" s="62">
        <v>500</v>
      </c>
      <c r="J24" s="33">
        <f>G24+F24+(D24*E24)</f>
        <v>45265</v>
      </c>
      <c r="K24" s="33">
        <f t="shared" si="1"/>
        <v>22632500</v>
      </c>
      <c r="L24" s="53"/>
    </row>
    <row r="25" spans="1:14" s="2" customFormat="1" ht="33.75" customHeight="1" x14ac:dyDescent="0.25">
      <c r="A25" s="47"/>
      <c r="B25" s="4"/>
      <c r="C25" s="4" t="s">
        <v>20</v>
      </c>
      <c r="D25" s="7">
        <v>1</v>
      </c>
      <c r="E25" s="63">
        <v>45265</v>
      </c>
      <c r="F25" s="6"/>
      <c r="G25" s="6">
        <v>15000</v>
      </c>
      <c r="H25" s="6">
        <v>1</v>
      </c>
      <c r="I25" s="62"/>
      <c r="J25" s="33">
        <f>G25+F25+(D25*E25)</f>
        <v>60265</v>
      </c>
      <c r="K25" s="33">
        <f>J25*I25*H25</f>
        <v>0</v>
      </c>
      <c r="L25" s="53" t="s">
        <v>39</v>
      </c>
    </row>
    <row r="26" spans="1:14" s="2" customFormat="1" ht="18" customHeight="1" x14ac:dyDescent="0.25">
      <c r="A26" s="47"/>
      <c r="B26" s="4"/>
      <c r="C26" s="4" t="s">
        <v>21</v>
      </c>
      <c r="D26" s="7"/>
      <c r="E26" s="22"/>
      <c r="F26" s="6"/>
      <c r="G26" s="6"/>
      <c r="H26" s="6">
        <v>1</v>
      </c>
      <c r="I26" s="6"/>
      <c r="J26" s="33">
        <f>G26+F26+(D26*E26)</f>
        <v>0</v>
      </c>
      <c r="K26" s="33">
        <f t="shared" si="1"/>
        <v>0</v>
      </c>
      <c r="L26" s="53"/>
    </row>
    <row r="27" spans="1:14" s="2" customFormat="1" ht="15.75" x14ac:dyDescent="0.25">
      <c r="A27" s="56"/>
      <c r="B27" s="4"/>
      <c r="C27" s="4" t="s">
        <v>6</v>
      </c>
      <c r="D27" s="7"/>
      <c r="E27" s="22"/>
      <c r="F27" s="6"/>
      <c r="G27" s="6"/>
      <c r="H27" s="6">
        <v>1</v>
      </c>
      <c r="I27" s="6"/>
      <c r="J27" s="33">
        <f>G27+F27+(D27*E27)</f>
        <v>0</v>
      </c>
      <c r="K27" s="33">
        <f t="shared" si="1"/>
        <v>0</v>
      </c>
      <c r="L27" s="53"/>
    </row>
    <row r="28" spans="1:14" s="2" customFormat="1" ht="18" customHeight="1" x14ac:dyDescent="0.25">
      <c r="A28" s="54"/>
      <c r="B28" s="79" t="s">
        <v>1</v>
      </c>
      <c r="C28" s="79"/>
      <c r="D28" s="57"/>
      <c r="E28" s="58"/>
      <c r="F28" s="58">
        <f>SUM(F11:F27)</f>
        <v>0</v>
      </c>
      <c r="G28" s="58">
        <f>SUM(G11:G27)</f>
        <v>130000</v>
      </c>
      <c r="H28" s="59"/>
      <c r="I28" s="58"/>
      <c r="J28" s="60">
        <f>SUM(J11:J27)</f>
        <v>514752.5</v>
      </c>
      <c r="K28" s="60">
        <f>SUM(K11:K27)</f>
        <v>197861250</v>
      </c>
      <c r="L28" s="58"/>
    </row>
    <row r="29" spans="1:14" s="2" customFormat="1" ht="18" customHeight="1" x14ac:dyDescent="0.25">
      <c r="A29" s="9"/>
      <c r="B29" s="10"/>
      <c r="C29" s="10"/>
      <c r="D29" s="11"/>
      <c r="E29" s="12"/>
      <c r="F29" s="12"/>
      <c r="G29" s="12"/>
      <c r="H29" s="13"/>
      <c r="I29" s="12"/>
      <c r="J29" s="12"/>
      <c r="K29" s="12"/>
      <c r="L29" s="12"/>
    </row>
    <row r="30" spans="1:14" s="2" customFormat="1" ht="18" customHeight="1" x14ac:dyDescent="0.25">
      <c r="A30" s="19" t="s">
        <v>11</v>
      </c>
      <c r="B30" s="77" t="s">
        <v>41</v>
      </c>
      <c r="C30" s="77"/>
      <c r="D30" s="77"/>
      <c r="E30" s="77"/>
      <c r="F30" s="77"/>
      <c r="G30" s="77"/>
      <c r="H30" s="77"/>
      <c r="I30" s="77"/>
      <c r="J30" s="77"/>
      <c r="K30" s="77"/>
      <c r="L30" s="77"/>
    </row>
    <row r="31" spans="1:14" s="2" customFormat="1" ht="20.100000000000001" customHeight="1" x14ac:dyDescent="0.25">
      <c r="A31" s="24"/>
      <c r="B31" s="23"/>
      <c r="C31" s="23"/>
      <c r="D31" s="25"/>
      <c r="E31" s="26"/>
      <c r="F31" s="23"/>
      <c r="G31" s="23"/>
      <c r="H31" s="23"/>
      <c r="I31" s="23"/>
      <c r="J31" s="23"/>
      <c r="K31" s="23"/>
      <c r="L31" s="23"/>
    </row>
    <row r="32" spans="1:14"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48.75" customHeight="1" x14ac:dyDescent="0.25">
      <c r="A33" s="52">
        <v>1</v>
      </c>
      <c r="B33" s="3" t="s">
        <v>2</v>
      </c>
      <c r="C33" s="4"/>
      <c r="D33" s="5"/>
      <c r="E33" s="22"/>
      <c r="F33" s="6"/>
      <c r="G33" s="6"/>
      <c r="H33" s="6"/>
      <c r="I33" s="6"/>
      <c r="J33" s="6"/>
      <c r="K33" s="6"/>
      <c r="L33" s="53"/>
    </row>
    <row r="34" spans="1:16" s="2" customFormat="1" ht="74.25" customHeight="1" x14ac:dyDescent="0.25">
      <c r="A34" s="54" t="s">
        <v>14</v>
      </c>
      <c r="B34" s="71" t="s">
        <v>75</v>
      </c>
      <c r="C34" s="4" t="s">
        <v>48</v>
      </c>
      <c r="D34" s="7">
        <v>1.5</v>
      </c>
      <c r="E34" s="63">
        <v>45265</v>
      </c>
      <c r="F34" s="6"/>
      <c r="G34" s="6"/>
      <c r="H34" s="6">
        <v>1</v>
      </c>
      <c r="I34" s="62">
        <v>500</v>
      </c>
      <c r="J34" s="69">
        <f>G34+F34+(D34*E34)</f>
        <v>67897.5</v>
      </c>
      <c r="K34" s="33">
        <f t="shared" ref="K34:K39" si="2">J34*I34*H34</f>
        <v>33948750</v>
      </c>
      <c r="L34" s="72" t="s">
        <v>51</v>
      </c>
      <c r="N34" s="44"/>
    </row>
    <row r="35" spans="1:16" s="2" customFormat="1" ht="125.25" customHeight="1" x14ac:dyDescent="0.25">
      <c r="A35" s="54" t="s">
        <v>44</v>
      </c>
      <c r="B35" s="71" t="s">
        <v>76</v>
      </c>
      <c r="C35" s="4" t="s">
        <v>2</v>
      </c>
      <c r="D35" s="7">
        <v>0.5</v>
      </c>
      <c r="E35" s="63">
        <v>45265</v>
      </c>
      <c r="F35" s="6"/>
      <c r="G35" s="6"/>
      <c r="H35" s="6">
        <v>1</v>
      </c>
      <c r="I35" s="62">
        <v>500</v>
      </c>
      <c r="J35" s="69">
        <f>G35+F35+(D35*E35)</f>
        <v>22632.5</v>
      </c>
      <c r="K35" s="33">
        <f t="shared" si="2"/>
        <v>11316250</v>
      </c>
      <c r="L35" s="53"/>
      <c r="N35" s="43"/>
    </row>
    <row r="36" spans="1:16" s="2" customFormat="1" ht="127.5" customHeight="1" x14ac:dyDescent="0.25">
      <c r="A36" s="54" t="s">
        <v>45</v>
      </c>
      <c r="B36" s="71" t="s">
        <v>77</v>
      </c>
      <c r="C36" s="4" t="s">
        <v>49</v>
      </c>
      <c r="D36" s="7">
        <v>1.5</v>
      </c>
      <c r="E36" s="63">
        <v>45265</v>
      </c>
      <c r="F36" s="6"/>
      <c r="G36" s="6"/>
      <c r="H36" s="6">
        <v>1</v>
      </c>
      <c r="I36" s="62">
        <v>500</v>
      </c>
      <c r="J36" s="69">
        <f>G36+F36+(D36*E36)</f>
        <v>67897.5</v>
      </c>
      <c r="K36" s="33">
        <f t="shared" si="2"/>
        <v>33948750</v>
      </c>
      <c r="L36" s="72" t="s">
        <v>51</v>
      </c>
      <c r="N36" s="43"/>
    </row>
    <row r="37" spans="1:16" s="2" customFormat="1" ht="36" customHeight="1" x14ac:dyDescent="0.25">
      <c r="A37" s="52">
        <v>2</v>
      </c>
      <c r="B37" s="3" t="s">
        <v>7</v>
      </c>
      <c r="C37" s="4" t="s">
        <v>8</v>
      </c>
      <c r="D37" s="7">
        <v>1</v>
      </c>
      <c r="E37" s="63">
        <v>45265</v>
      </c>
      <c r="F37" s="6"/>
      <c r="G37" s="6"/>
      <c r="H37" s="6">
        <v>1</v>
      </c>
      <c r="I37" s="62">
        <v>400</v>
      </c>
      <c r="J37" s="33">
        <f t="shared" ref="J37:J46" si="3">G37+F37+(D37*E37)</f>
        <v>45265</v>
      </c>
      <c r="K37" s="33">
        <f t="shared" si="2"/>
        <v>18106000</v>
      </c>
      <c r="L37" s="53"/>
    </row>
    <row r="38" spans="1:16" s="2" customFormat="1" ht="27" customHeight="1" x14ac:dyDescent="0.25">
      <c r="A38" s="55"/>
      <c r="B38" s="4"/>
      <c r="C38" s="4" t="s">
        <v>20</v>
      </c>
      <c r="D38" s="7">
        <v>1</v>
      </c>
      <c r="E38" s="63">
        <v>45265</v>
      </c>
      <c r="F38" s="6"/>
      <c r="G38" s="6">
        <v>15000</v>
      </c>
      <c r="H38" s="6">
        <v>1</v>
      </c>
      <c r="I38" s="62">
        <v>50</v>
      </c>
      <c r="J38" s="33">
        <f t="shared" si="3"/>
        <v>60265</v>
      </c>
      <c r="K38" s="33">
        <f t="shared" si="2"/>
        <v>3013250</v>
      </c>
      <c r="L38" s="53" t="s">
        <v>39</v>
      </c>
      <c r="P38" s="39"/>
    </row>
    <row r="39" spans="1:16" s="2" customFormat="1" ht="20.100000000000001" customHeight="1" x14ac:dyDescent="0.25">
      <c r="A39" s="55"/>
      <c r="B39" s="4"/>
      <c r="C39" s="4" t="s">
        <v>21</v>
      </c>
      <c r="D39" s="7">
        <v>1</v>
      </c>
      <c r="E39" s="63">
        <v>45265</v>
      </c>
      <c r="F39" s="6"/>
      <c r="G39" s="6"/>
      <c r="H39" s="6">
        <v>1</v>
      </c>
      <c r="I39" s="62">
        <v>50</v>
      </c>
      <c r="J39" s="33">
        <f t="shared" si="3"/>
        <v>45265</v>
      </c>
      <c r="K39" s="33">
        <f t="shared" si="2"/>
        <v>2263250</v>
      </c>
      <c r="L39" s="53"/>
    </row>
    <row r="40" spans="1:16" s="2" customFormat="1" ht="30" customHeight="1" x14ac:dyDescent="0.25">
      <c r="A40" s="52">
        <v>3</v>
      </c>
      <c r="B40" s="3" t="s">
        <v>22</v>
      </c>
      <c r="C40" s="4"/>
      <c r="D40" s="7"/>
      <c r="E40" s="37"/>
      <c r="F40" s="6"/>
      <c r="G40" s="6"/>
      <c r="H40" s="6">
        <v>1</v>
      </c>
      <c r="I40" s="6"/>
      <c r="J40" s="33">
        <f t="shared" si="3"/>
        <v>0</v>
      </c>
      <c r="K40" s="33">
        <f t="shared" ref="K40:K49" si="4">J40*I40*H40</f>
        <v>0</v>
      </c>
      <c r="L40" s="53"/>
    </row>
    <row r="41" spans="1:16" s="2" customFormat="1" ht="20.100000000000001" customHeight="1" x14ac:dyDescent="0.25">
      <c r="A41" s="54" t="s">
        <v>26</v>
      </c>
      <c r="B41" s="4" t="s">
        <v>3</v>
      </c>
      <c r="C41" s="4"/>
      <c r="D41" s="7"/>
      <c r="E41" s="37"/>
      <c r="F41" s="6"/>
      <c r="G41" s="6">
        <v>100000</v>
      </c>
      <c r="H41" s="6">
        <v>1</v>
      </c>
      <c r="I41" s="62">
        <v>500</v>
      </c>
      <c r="J41" s="33">
        <f t="shared" si="3"/>
        <v>100000</v>
      </c>
      <c r="K41" s="33">
        <f t="shared" si="4"/>
        <v>50000000</v>
      </c>
      <c r="L41" s="53"/>
    </row>
    <row r="42" spans="1:16" s="2" customFormat="1" ht="20.100000000000001" customHeight="1" x14ac:dyDescent="0.25">
      <c r="A42" s="54" t="s">
        <v>25</v>
      </c>
      <c r="B42" s="4" t="s">
        <v>4</v>
      </c>
      <c r="C42" s="4"/>
      <c r="D42" s="7"/>
      <c r="E42" s="37"/>
      <c r="F42" s="6"/>
      <c r="G42" s="6"/>
      <c r="H42" s="6">
        <v>1</v>
      </c>
      <c r="I42" s="6"/>
      <c r="J42" s="33">
        <f t="shared" si="3"/>
        <v>0</v>
      </c>
      <c r="K42" s="33">
        <f t="shared" si="4"/>
        <v>0</v>
      </c>
      <c r="L42" s="53"/>
    </row>
    <row r="43" spans="1:16" s="2" customFormat="1" ht="15.75" x14ac:dyDescent="0.25">
      <c r="A43" s="54" t="s">
        <v>24</v>
      </c>
      <c r="B43" s="4" t="s">
        <v>23</v>
      </c>
      <c r="C43" s="4"/>
      <c r="D43" s="7"/>
      <c r="E43" s="37"/>
      <c r="F43" s="6"/>
      <c r="G43" s="6"/>
      <c r="H43" s="6">
        <v>1</v>
      </c>
      <c r="I43" s="6"/>
      <c r="J43" s="33">
        <f t="shared" si="3"/>
        <v>0</v>
      </c>
      <c r="K43" s="33">
        <f t="shared" si="4"/>
        <v>0</v>
      </c>
      <c r="L43" s="53"/>
    </row>
    <row r="44" spans="1:16" s="2" customFormat="1" ht="63" x14ac:dyDescent="0.25">
      <c r="A44" s="52">
        <v>4</v>
      </c>
      <c r="B44" s="4" t="s">
        <v>35</v>
      </c>
      <c r="C44" s="4"/>
      <c r="D44" s="7">
        <v>0</v>
      </c>
      <c r="E44" s="63">
        <v>45265</v>
      </c>
      <c r="F44" s="6"/>
      <c r="G44" s="6"/>
      <c r="H44" s="6">
        <v>1</v>
      </c>
      <c r="I44" s="62">
        <v>1000</v>
      </c>
      <c r="J44" s="33">
        <f t="shared" si="3"/>
        <v>0</v>
      </c>
      <c r="K44" s="33">
        <f t="shared" si="4"/>
        <v>0</v>
      </c>
      <c r="L44" s="53"/>
    </row>
    <row r="45" spans="1:16" s="2" customFormat="1" ht="20.100000000000001" customHeight="1" x14ac:dyDescent="0.25">
      <c r="A45" s="55"/>
      <c r="B45" s="4" t="s">
        <v>34</v>
      </c>
      <c r="C45" s="4"/>
      <c r="D45" s="7"/>
      <c r="E45" s="63"/>
      <c r="F45" s="6"/>
      <c r="G45" s="6"/>
      <c r="H45" s="6">
        <v>1</v>
      </c>
      <c r="I45" s="6"/>
      <c r="J45" s="33">
        <f t="shared" si="3"/>
        <v>0</v>
      </c>
      <c r="K45" s="33">
        <f t="shared" si="4"/>
        <v>0</v>
      </c>
      <c r="L45" s="53"/>
    </row>
    <row r="46" spans="1:16" s="2" customFormat="1" ht="20.100000000000001" customHeight="1" x14ac:dyDescent="0.25">
      <c r="A46" s="55"/>
      <c r="B46" s="3" t="s">
        <v>9</v>
      </c>
      <c r="C46" s="4" t="s">
        <v>8</v>
      </c>
      <c r="D46" s="7">
        <v>1</v>
      </c>
      <c r="E46" s="63">
        <v>45265</v>
      </c>
      <c r="F46" s="6"/>
      <c r="G46" s="6"/>
      <c r="H46" s="6">
        <v>1</v>
      </c>
      <c r="I46" s="62">
        <v>450</v>
      </c>
      <c r="J46" s="33">
        <f t="shared" si="3"/>
        <v>45265</v>
      </c>
      <c r="K46" s="33">
        <f t="shared" si="4"/>
        <v>20369250</v>
      </c>
      <c r="L46" s="53"/>
    </row>
    <row r="47" spans="1:16" s="2" customFormat="1" ht="39" customHeight="1" x14ac:dyDescent="0.25">
      <c r="A47" s="52">
        <v>5</v>
      </c>
      <c r="B47" s="4"/>
      <c r="C47" s="4" t="s">
        <v>20</v>
      </c>
      <c r="D47" s="7">
        <v>1</v>
      </c>
      <c r="E47" s="63">
        <v>45265</v>
      </c>
      <c r="F47" s="6"/>
      <c r="G47" s="6">
        <v>15000</v>
      </c>
      <c r="H47" s="6">
        <v>1</v>
      </c>
      <c r="I47" s="62">
        <v>50</v>
      </c>
      <c r="J47" s="33">
        <f>G47+F47+(D47*E47)</f>
        <v>60265</v>
      </c>
      <c r="K47" s="33">
        <f>J47*I47*H47</f>
        <v>3013250</v>
      </c>
      <c r="L47" s="53" t="s">
        <v>39</v>
      </c>
    </row>
    <row r="48" spans="1:16" s="2" customFormat="1" ht="20.100000000000001" customHeight="1" x14ac:dyDescent="0.25">
      <c r="A48" s="52">
        <v>6</v>
      </c>
      <c r="B48" s="4"/>
      <c r="C48" s="4" t="s">
        <v>21</v>
      </c>
      <c r="D48" s="7"/>
      <c r="E48" s="37"/>
      <c r="F48" s="6"/>
      <c r="G48" s="6"/>
      <c r="H48" s="6"/>
      <c r="I48" s="6"/>
      <c r="J48" s="33">
        <f>G48+F48+(D48*E48)</f>
        <v>0</v>
      </c>
      <c r="K48" s="33">
        <f t="shared" si="4"/>
        <v>0</v>
      </c>
      <c r="L48" s="53" t="s">
        <v>40</v>
      </c>
    </row>
    <row r="49" spans="1:12" s="2" customFormat="1" ht="20.100000000000001" customHeight="1" x14ac:dyDescent="0.25">
      <c r="A49" s="47"/>
      <c r="B49" s="4"/>
      <c r="C49" s="4" t="s">
        <v>6</v>
      </c>
      <c r="D49" s="7"/>
      <c r="E49" s="37"/>
      <c r="F49" s="6"/>
      <c r="G49" s="6"/>
      <c r="H49" s="6"/>
      <c r="I49" s="6"/>
      <c r="J49" s="33">
        <f>G49+F49+(D49*E49)</f>
        <v>0</v>
      </c>
      <c r="K49" s="33">
        <f t="shared" si="4"/>
        <v>0</v>
      </c>
      <c r="L49" s="53"/>
    </row>
    <row r="50" spans="1:12" s="2" customFormat="1" ht="20.100000000000001" customHeight="1" x14ac:dyDescent="0.25">
      <c r="A50" s="54"/>
      <c r="B50" s="79" t="s">
        <v>1</v>
      </c>
      <c r="C50" s="79"/>
      <c r="D50" s="57"/>
      <c r="E50" s="58"/>
      <c r="F50" s="58">
        <f>SUM(F33:F46)</f>
        <v>0</v>
      </c>
      <c r="G50" s="58">
        <f>SUM(G33:G46)</f>
        <v>115000</v>
      </c>
      <c r="H50" s="59"/>
      <c r="I50" s="58"/>
      <c r="J50" s="60">
        <f>SUM(J33:J49)</f>
        <v>514752.5</v>
      </c>
      <c r="K50" s="60">
        <f>SUM(K33:K49)</f>
        <v>175978750</v>
      </c>
      <c r="L50" s="58"/>
    </row>
    <row r="51" spans="1:12" s="2" customFormat="1" ht="19.5" customHeight="1" x14ac:dyDescent="0.25">
      <c r="A51" s="19" t="s">
        <v>13</v>
      </c>
      <c r="B51" s="77" t="s">
        <v>27</v>
      </c>
      <c r="C51" s="77"/>
      <c r="D51" s="77"/>
      <c r="E51" s="77"/>
      <c r="F51" s="77"/>
      <c r="G51" s="77"/>
      <c r="H51" s="77"/>
      <c r="I51" s="77"/>
      <c r="J51" s="77"/>
      <c r="K51" s="77"/>
      <c r="L51" s="77"/>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197861250</v>
      </c>
      <c r="L79" s="34"/>
    </row>
    <row r="80" spans="1:12" s="8" customFormat="1" ht="15.75" x14ac:dyDescent="0.25">
      <c r="A80" s="27"/>
      <c r="B80" s="27"/>
      <c r="C80" s="27"/>
      <c r="D80" s="27"/>
      <c r="E80" s="27"/>
      <c r="F80" s="27"/>
      <c r="G80" s="27"/>
      <c r="H80" s="27"/>
      <c r="I80" s="27"/>
      <c r="J80" s="27"/>
      <c r="K80" s="35">
        <f>$K$50</f>
        <v>175978750</v>
      </c>
      <c r="L80" s="36"/>
    </row>
    <row r="81" spans="1:12" s="8" customFormat="1" ht="15.75" x14ac:dyDescent="0.25">
      <c r="A81" s="27"/>
      <c r="B81" s="27"/>
      <c r="C81" s="27"/>
      <c r="D81" s="27"/>
      <c r="E81" s="27"/>
      <c r="F81" s="27"/>
      <c r="G81" s="27"/>
      <c r="H81" s="27"/>
      <c r="I81" s="27"/>
      <c r="J81" s="27"/>
      <c r="K81" s="35">
        <f>K79-K80</f>
        <v>21882500</v>
      </c>
      <c r="L81" s="36">
        <f>K81/K79*100%</f>
        <v>0.11059517717592506</v>
      </c>
    </row>
    <row r="82" spans="1:12" s="8" customFormat="1" ht="15.75" x14ac:dyDescent="0.25">
      <c r="A82" s="27"/>
      <c r="B82" s="27"/>
      <c r="C82" s="27"/>
      <c r="D82" s="27"/>
      <c r="E82" s="27"/>
      <c r="F82" s="27"/>
      <c r="G82" s="27"/>
      <c r="H82" s="27"/>
      <c r="I82" s="27"/>
      <c r="J82" s="27"/>
      <c r="K82" s="34"/>
      <c r="L82" s="36">
        <f>K80/K79*100%</f>
        <v>0.88940482282407496</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sheetProtection selectLockedCells="1" selectUnlockedCells="1"/>
  <mergeCells count="10">
    <mergeCell ref="B6:K6"/>
    <mergeCell ref="I4:K5"/>
    <mergeCell ref="B4:C5"/>
    <mergeCell ref="B1:K2"/>
    <mergeCell ref="B51:L51"/>
    <mergeCell ref="B7:K7"/>
    <mergeCell ref="B8:K8"/>
    <mergeCell ref="B28:C28"/>
    <mergeCell ref="B50:C50"/>
    <mergeCell ref="B30:L30"/>
  </mergeCells>
  <phoneticPr fontId="2" type="noConversion"/>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tabSelected="1" topLeftCell="A46" workbookViewId="0">
      <selection activeCell="J54" sqref="J54"/>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12.42578125" style="1" bestFit="1" customWidth="1"/>
    <col min="14" max="14" width="12.28515625" style="1" bestFit="1" customWidth="1"/>
    <col min="15" max="16384" width="9.140625" style="1"/>
  </cols>
  <sheetData>
    <row r="1" spans="1:17" ht="20.100000000000001" customHeight="1" x14ac:dyDescent="0.25">
      <c r="B1" s="76" t="s">
        <v>36</v>
      </c>
      <c r="C1" s="76"/>
      <c r="D1" s="76"/>
      <c r="E1" s="76"/>
      <c r="F1" s="76"/>
      <c r="G1" s="76"/>
      <c r="H1" s="76"/>
      <c r="I1" s="76"/>
      <c r="J1" s="76"/>
      <c r="K1" s="76"/>
    </row>
    <row r="2" spans="1:17" ht="58.5" customHeight="1" x14ac:dyDescent="0.25">
      <c r="B2" s="76"/>
      <c r="C2" s="76"/>
      <c r="D2" s="76"/>
      <c r="E2" s="76"/>
      <c r="F2" s="76"/>
      <c r="G2" s="76"/>
      <c r="H2" s="76"/>
      <c r="I2" s="76"/>
      <c r="J2" s="76"/>
      <c r="K2" s="76"/>
    </row>
    <row r="3" spans="1:17" ht="13.5" customHeight="1" x14ac:dyDescent="0.25">
      <c r="B3" s="16"/>
    </row>
    <row r="4" spans="1:17" ht="15" customHeight="1" x14ac:dyDescent="0.25">
      <c r="B4" s="75" t="s">
        <v>37</v>
      </c>
      <c r="C4" s="75"/>
      <c r="I4" s="74" t="s">
        <v>16</v>
      </c>
      <c r="J4" s="74"/>
      <c r="K4" s="74"/>
      <c r="L4" s="46"/>
    </row>
    <row r="5" spans="1:17" ht="11.25" customHeight="1" x14ac:dyDescent="0.25">
      <c r="B5" s="75"/>
      <c r="C5" s="75"/>
      <c r="I5" s="74"/>
      <c r="J5" s="74"/>
      <c r="K5" s="74"/>
      <c r="L5" s="46"/>
    </row>
    <row r="6" spans="1:17" ht="16.5" customHeight="1" x14ac:dyDescent="0.25">
      <c r="B6" s="73" t="s">
        <v>12</v>
      </c>
      <c r="C6" s="73"/>
      <c r="D6" s="73"/>
      <c r="E6" s="73"/>
      <c r="F6" s="73"/>
      <c r="G6" s="73"/>
      <c r="H6" s="73"/>
      <c r="I6" s="73"/>
      <c r="J6" s="73"/>
      <c r="K6" s="73"/>
    </row>
    <row r="7" spans="1:17" s="2" customFormat="1" ht="41.25" customHeight="1" x14ac:dyDescent="0.25">
      <c r="A7" s="19"/>
      <c r="B7" s="78" t="s">
        <v>53</v>
      </c>
      <c r="C7" s="78"/>
      <c r="D7" s="78"/>
      <c r="E7" s="78"/>
      <c r="F7" s="78"/>
      <c r="G7" s="78"/>
      <c r="H7" s="78"/>
      <c r="I7" s="78"/>
      <c r="J7" s="78"/>
      <c r="K7" s="78"/>
      <c r="L7" s="20"/>
    </row>
    <row r="8" spans="1:17" s="2" customFormat="1" ht="20.100000000000001" customHeight="1" x14ac:dyDescent="0.25">
      <c r="A8" s="19" t="s">
        <v>10</v>
      </c>
      <c r="B8" s="77" t="s">
        <v>38</v>
      </c>
      <c r="C8" s="77"/>
      <c r="D8" s="77"/>
      <c r="E8" s="77"/>
      <c r="F8" s="77"/>
      <c r="G8" s="77"/>
      <c r="H8" s="77"/>
      <c r="I8" s="77"/>
      <c r="J8" s="77"/>
      <c r="K8" s="77"/>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18" customHeight="1" x14ac:dyDescent="0.25">
      <c r="A12" s="52" t="s">
        <v>14</v>
      </c>
      <c r="B12" s="64" t="s">
        <v>65</v>
      </c>
      <c r="C12" s="4"/>
      <c r="D12" s="5"/>
      <c r="E12" s="22"/>
      <c r="F12" s="6"/>
      <c r="G12" s="6"/>
      <c r="H12" s="6"/>
      <c r="I12" s="6"/>
      <c r="J12" s="33"/>
      <c r="K12" s="33"/>
      <c r="L12" s="53"/>
      <c r="N12" s="43"/>
    </row>
    <row r="13" spans="1:17" s="2" customFormat="1" ht="31.5" customHeight="1" x14ac:dyDescent="0.25">
      <c r="A13" s="54" t="s">
        <v>54</v>
      </c>
      <c r="B13" s="61" t="s">
        <v>46</v>
      </c>
      <c r="C13" s="4" t="s">
        <v>48</v>
      </c>
      <c r="D13" s="7">
        <v>2</v>
      </c>
      <c r="E13" s="63">
        <v>45265</v>
      </c>
      <c r="F13" s="6"/>
      <c r="G13" s="6"/>
      <c r="H13" s="6">
        <v>1</v>
      </c>
      <c r="I13" s="62">
        <v>800</v>
      </c>
      <c r="J13" s="69">
        <f>G13+F13+(D13*E13)</f>
        <v>90530</v>
      </c>
      <c r="K13" s="33">
        <f>J13*I13*H13</f>
        <v>72424000</v>
      </c>
      <c r="L13" s="53" t="s">
        <v>42</v>
      </c>
      <c r="M13" s="2">
        <f>+E13*D13</f>
        <v>90530</v>
      </c>
      <c r="N13" s="44">
        <f>+J13*I13</f>
        <v>72424000</v>
      </c>
    </row>
    <row r="14" spans="1:17" s="2" customFormat="1" ht="80.25" customHeight="1" x14ac:dyDescent="0.25">
      <c r="A14" s="54" t="s">
        <v>55</v>
      </c>
      <c r="B14" s="70" t="s">
        <v>63</v>
      </c>
      <c r="C14" s="4" t="s">
        <v>2</v>
      </c>
      <c r="D14" s="7">
        <v>0.5</v>
      </c>
      <c r="E14" s="63">
        <v>45265</v>
      </c>
      <c r="F14" s="6"/>
      <c r="G14" s="6"/>
      <c r="H14" s="6">
        <v>1</v>
      </c>
      <c r="I14" s="62">
        <v>800</v>
      </c>
      <c r="J14" s="69">
        <f>G14+F14+(D14*E14)</f>
        <v>22632.5</v>
      </c>
      <c r="K14" s="33">
        <f>J14*I14*H14</f>
        <v>18106000</v>
      </c>
      <c r="L14" s="53"/>
      <c r="N14" s="43"/>
    </row>
    <row r="15" spans="1:17" s="2" customFormat="1" ht="33.75" customHeight="1" x14ac:dyDescent="0.25">
      <c r="A15" s="54" t="s">
        <v>56</v>
      </c>
      <c r="B15" s="61" t="s">
        <v>64</v>
      </c>
      <c r="C15" s="4" t="s">
        <v>49</v>
      </c>
      <c r="D15" s="7">
        <v>2</v>
      </c>
      <c r="E15" s="63">
        <v>45265</v>
      </c>
      <c r="F15" s="6"/>
      <c r="G15" s="6"/>
      <c r="H15" s="6">
        <v>1</v>
      </c>
      <c r="I15" s="62">
        <v>800</v>
      </c>
      <c r="J15" s="69">
        <f>G15+F15+(D15*E15)</f>
        <v>90530</v>
      </c>
      <c r="K15" s="33">
        <f>J15*I15*H15</f>
        <v>72424000</v>
      </c>
      <c r="L15" s="53" t="s">
        <v>52</v>
      </c>
      <c r="N15" s="43"/>
    </row>
    <row r="16" spans="1:17" s="2" customFormat="1" ht="18" customHeight="1" x14ac:dyDescent="0.25">
      <c r="A16" s="52" t="s">
        <v>44</v>
      </c>
      <c r="B16" s="64" t="s">
        <v>66</v>
      </c>
      <c r="C16" s="65"/>
      <c r="D16" s="66"/>
      <c r="E16" s="67"/>
      <c r="F16" s="68"/>
      <c r="G16" s="68"/>
      <c r="H16" s="68"/>
      <c r="I16" s="68"/>
      <c r="J16" s="33"/>
      <c r="K16" s="33"/>
      <c r="L16" s="53"/>
      <c r="N16" s="43"/>
    </row>
    <row r="17" spans="1:14" s="2" customFormat="1" ht="31.5" customHeight="1" x14ac:dyDescent="0.25">
      <c r="A17" s="54" t="s">
        <v>57</v>
      </c>
      <c r="B17" s="61" t="s">
        <v>46</v>
      </c>
      <c r="C17" s="4" t="s">
        <v>48</v>
      </c>
      <c r="D17" s="7">
        <v>2</v>
      </c>
      <c r="E17" s="63">
        <v>45265</v>
      </c>
      <c r="F17" s="6"/>
      <c r="G17" s="6"/>
      <c r="H17" s="6">
        <v>1</v>
      </c>
      <c r="I17" s="62">
        <v>100</v>
      </c>
      <c r="J17" s="69">
        <f>G17+F17+(D17*E17)</f>
        <v>90530</v>
      </c>
      <c r="K17" s="33">
        <f>J17*I17*H17</f>
        <v>9053000</v>
      </c>
      <c r="L17" s="53" t="s">
        <v>42</v>
      </c>
      <c r="N17" s="44"/>
    </row>
    <row r="18" spans="1:14" s="2" customFormat="1" ht="33" customHeight="1" x14ac:dyDescent="0.25">
      <c r="A18" s="54" t="s">
        <v>58</v>
      </c>
      <c r="B18" s="61" t="s">
        <v>47</v>
      </c>
      <c r="C18" s="4" t="s">
        <v>49</v>
      </c>
      <c r="D18" s="7">
        <v>2</v>
      </c>
      <c r="E18" s="63">
        <v>45265</v>
      </c>
      <c r="F18" s="6"/>
      <c r="G18" s="6"/>
      <c r="H18" s="6">
        <v>1</v>
      </c>
      <c r="I18" s="62">
        <v>100</v>
      </c>
      <c r="J18" s="69">
        <f>G18+F18+(D18*E18)</f>
        <v>90530</v>
      </c>
      <c r="K18" s="33">
        <f>J18*I18*H18</f>
        <v>9053000</v>
      </c>
      <c r="L18" s="53" t="s">
        <v>52</v>
      </c>
      <c r="N18" s="43"/>
    </row>
    <row r="19" spans="1:14" s="2" customFormat="1" ht="48" customHeight="1" x14ac:dyDescent="0.25">
      <c r="A19" s="54" t="s">
        <v>56</v>
      </c>
      <c r="B19" s="61" t="s">
        <v>67</v>
      </c>
      <c r="C19" s="4" t="s">
        <v>68</v>
      </c>
      <c r="D19" s="7">
        <v>0.5</v>
      </c>
      <c r="E19" s="63">
        <v>45265</v>
      </c>
      <c r="F19" s="6"/>
      <c r="G19" s="6">
        <v>20000</v>
      </c>
      <c r="H19" s="6">
        <v>1</v>
      </c>
      <c r="I19" s="62">
        <v>100</v>
      </c>
      <c r="J19" s="69">
        <f>G19+F19+(D19*E19)</f>
        <v>42632.5</v>
      </c>
      <c r="K19" s="33">
        <f>J19*I19*H19</f>
        <v>4263250</v>
      </c>
      <c r="L19" s="53"/>
      <c r="N19" s="43"/>
    </row>
    <row r="20" spans="1:14" s="2" customFormat="1" ht="18" customHeight="1" x14ac:dyDescent="0.25">
      <c r="A20" s="52" t="s">
        <v>45</v>
      </c>
      <c r="B20" s="64" t="s">
        <v>69</v>
      </c>
      <c r="C20" s="4"/>
      <c r="D20" s="5"/>
      <c r="E20" s="22"/>
      <c r="F20" s="6"/>
      <c r="G20" s="6"/>
      <c r="H20" s="6"/>
      <c r="I20" s="6"/>
      <c r="J20" s="33"/>
      <c r="K20" s="33"/>
      <c r="L20" s="53"/>
      <c r="N20" s="43"/>
    </row>
    <row r="21" spans="1:14" s="2" customFormat="1" ht="31.5" customHeight="1" x14ac:dyDescent="0.25">
      <c r="A21" s="54" t="s">
        <v>59</v>
      </c>
      <c r="B21" s="61" t="s">
        <v>46</v>
      </c>
      <c r="C21" s="4" t="s">
        <v>48</v>
      </c>
      <c r="D21" s="7">
        <v>2</v>
      </c>
      <c r="E21" s="63">
        <v>45265</v>
      </c>
      <c r="F21" s="6"/>
      <c r="G21" s="6"/>
      <c r="H21" s="6">
        <v>1</v>
      </c>
      <c r="I21" s="62">
        <v>100</v>
      </c>
      <c r="J21" s="69">
        <f>G21+F21+(D21*E21)</f>
        <v>90530</v>
      </c>
      <c r="K21" s="33">
        <f>J21*I21*H21</f>
        <v>9053000</v>
      </c>
      <c r="L21" s="53" t="s">
        <v>42</v>
      </c>
      <c r="N21" s="44"/>
    </row>
    <row r="22" spans="1:14" s="2" customFormat="1" ht="33" customHeight="1" x14ac:dyDescent="0.25">
      <c r="A22" s="54" t="s">
        <v>60</v>
      </c>
      <c r="B22" s="61" t="s">
        <v>47</v>
      </c>
      <c r="C22" s="4" t="s">
        <v>49</v>
      </c>
      <c r="D22" s="7">
        <v>2</v>
      </c>
      <c r="E22" s="63">
        <v>45265</v>
      </c>
      <c r="F22" s="6"/>
      <c r="G22" s="6"/>
      <c r="H22" s="6">
        <v>1</v>
      </c>
      <c r="I22" s="62">
        <v>100</v>
      </c>
      <c r="J22" s="69">
        <f>G22+F22+(D22*E22)</f>
        <v>90530</v>
      </c>
      <c r="K22" s="33">
        <f>J22*I22*H22</f>
        <v>9053000</v>
      </c>
      <c r="L22" s="53" t="s">
        <v>52</v>
      </c>
      <c r="N22" s="43"/>
    </row>
    <row r="23" spans="1:14" s="2" customFormat="1" ht="65.25" customHeight="1" x14ac:dyDescent="0.25">
      <c r="A23" s="54" t="s">
        <v>61</v>
      </c>
      <c r="B23" s="61" t="s">
        <v>70</v>
      </c>
      <c r="C23" s="4" t="s">
        <v>48</v>
      </c>
      <c r="D23" s="7">
        <v>1</v>
      </c>
      <c r="E23" s="63">
        <v>45265</v>
      </c>
      <c r="F23" s="6"/>
      <c r="G23" s="6"/>
      <c r="H23" s="6">
        <v>1</v>
      </c>
      <c r="I23" s="62">
        <v>100</v>
      </c>
      <c r="J23" s="69">
        <f>G23+F23+(D23*E23)</f>
        <v>45265</v>
      </c>
      <c r="K23" s="33">
        <f>J23*I23*H23</f>
        <v>4526500</v>
      </c>
      <c r="L23" s="53" t="s">
        <v>71</v>
      </c>
      <c r="N23" s="43"/>
    </row>
    <row r="24" spans="1:14" s="2" customFormat="1" ht="18" customHeight="1" x14ac:dyDescent="0.25">
      <c r="A24" s="52">
        <v>2</v>
      </c>
      <c r="B24" s="3" t="s">
        <v>7</v>
      </c>
      <c r="C24" s="4" t="s">
        <v>8</v>
      </c>
      <c r="D24" s="7">
        <v>1</v>
      </c>
      <c r="E24" s="63">
        <v>45265</v>
      </c>
      <c r="F24" s="6"/>
      <c r="G24" s="6"/>
      <c r="H24" s="6">
        <v>1</v>
      </c>
      <c r="I24" s="62">
        <v>950</v>
      </c>
      <c r="J24" s="69">
        <f t="shared" ref="J24:J31" si="0">G24+F24+(D24*E24)</f>
        <v>45265</v>
      </c>
      <c r="K24" s="33">
        <f t="shared" ref="K24:K36" si="1">J24*I24*H24</f>
        <v>43001750</v>
      </c>
      <c r="L24" s="53"/>
      <c r="M24" s="2">
        <f>950+50</f>
        <v>1000</v>
      </c>
    </row>
    <row r="25" spans="1:14" s="2" customFormat="1" ht="32.450000000000003" customHeight="1" x14ac:dyDescent="0.25">
      <c r="A25" s="55"/>
      <c r="B25" s="4"/>
      <c r="C25" s="4" t="s">
        <v>20</v>
      </c>
      <c r="D25" s="7">
        <v>1</v>
      </c>
      <c r="E25" s="63">
        <v>45265</v>
      </c>
      <c r="F25" s="6"/>
      <c r="G25" s="6">
        <v>15000</v>
      </c>
      <c r="H25" s="6">
        <v>1</v>
      </c>
      <c r="I25" s="62">
        <v>50</v>
      </c>
      <c r="J25" s="69">
        <f t="shared" si="0"/>
        <v>60265</v>
      </c>
      <c r="K25" s="33">
        <f>J25*I25*H25</f>
        <v>3013250</v>
      </c>
      <c r="L25" s="53" t="s">
        <v>39</v>
      </c>
    </row>
    <row r="26" spans="1:14" s="2" customFormat="1" ht="18" customHeight="1" x14ac:dyDescent="0.25">
      <c r="A26" s="55"/>
      <c r="B26" s="4"/>
      <c r="C26" s="4" t="s">
        <v>21</v>
      </c>
      <c r="D26" s="7"/>
      <c r="E26" s="22"/>
      <c r="F26" s="6"/>
      <c r="G26" s="6"/>
      <c r="H26" s="6"/>
      <c r="I26" s="6"/>
      <c r="J26" s="33">
        <f t="shared" si="0"/>
        <v>0</v>
      </c>
      <c r="K26" s="33">
        <f t="shared" si="1"/>
        <v>0</v>
      </c>
      <c r="L26" s="53"/>
    </row>
    <row r="27" spans="1:14" s="2" customFormat="1" ht="31.5" customHeight="1" x14ac:dyDescent="0.25">
      <c r="A27" s="52">
        <v>3</v>
      </c>
      <c r="B27" s="3" t="s">
        <v>22</v>
      </c>
      <c r="C27" s="4"/>
      <c r="D27" s="7"/>
      <c r="E27" s="22"/>
      <c r="F27" s="6"/>
      <c r="G27" s="6"/>
      <c r="H27" s="6"/>
      <c r="I27" s="6"/>
      <c r="J27" s="33">
        <f t="shared" si="0"/>
        <v>0</v>
      </c>
      <c r="K27" s="33">
        <f t="shared" si="1"/>
        <v>0</v>
      </c>
      <c r="L27" s="53"/>
    </row>
    <row r="28" spans="1:14" s="2" customFormat="1" ht="27.75" customHeight="1" x14ac:dyDescent="0.25">
      <c r="A28" s="54" t="s">
        <v>26</v>
      </c>
      <c r="B28" s="4" t="s">
        <v>3</v>
      </c>
      <c r="C28" s="4"/>
      <c r="D28" s="7"/>
      <c r="E28" s="22"/>
      <c r="F28" s="6"/>
      <c r="G28" s="6">
        <v>100000</v>
      </c>
      <c r="H28" s="6">
        <v>1</v>
      </c>
      <c r="I28" s="62">
        <v>1000</v>
      </c>
      <c r="J28" s="33">
        <f t="shared" si="0"/>
        <v>100000</v>
      </c>
      <c r="K28" s="33">
        <f t="shared" si="1"/>
        <v>100000000</v>
      </c>
      <c r="L28" s="53"/>
      <c r="M28" s="2">
        <f>+I28*J28</f>
        <v>100000000</v>
      </c>
    </row>
    <row r="29" spans="1:14" s="2" customFormat="1" ht="18" customHeight="1" x14ac:dyDescent="0.25">
      <c r="A29" s="54" t="s">
        <v>25</v>
      </c>
      <c r="B29" s="4" t="s">
        <v>4</v>
      </c>
      <c r="C29" s="4"/>
      <c r="D29" s="7"/>
      <c r="E29" s="38"/>
      <c r="F29" s="6"/>
      <c r="G29" s="6"/>
      <c r="H29" s="6">
        <v>1</v>
      </c>
      <c r="I29" s="6"/>
      <c r="J29" s="33">
        <f t="shared" si="0"/>
        <v>0</v>
      </c>
      <c r="K29" s="33">
        <f t="shared" si="1"/>
        <v>0</v>
      </c>
      <c r="L29" s="53"/>
    </row>
    <row r="30" spans="1:14" s="2" customFormat="1" ht="18" customHeight="1" x14ac:dyDescent="0.25">
      <c r="A30" s="54" t="s">
        <v>24</v>
      </c>
      <c r="B30" s="4" t="s">
        <v>23</v>
      </c>
      <c r="C30" s="4"/>
      <c r="D30" s="7"/>
      <c r="E30" s="38"/>
      <c r="F30" s="6"/>
      <c r="G30" s="6"/>
      <c r="H30" s="6">
        <v>1</v>
      </c>
      <c r="I30" s="6"/>
      <c r="J30" s="33">
        <f t="shared" si="0"/>
        <v>0</v>
      </c>
      <c r="K30" s="33">
        <f t="shared" si="1"/>
        <v>0</v>
      </c>
      <c r="L30" s="53"/>
    </row>
    <row r="31" spans="1:14" s="2" customFormat="1" ht="63" x14ac:dyDescent="0.25">
      <c r="A31" s="52">
        <v>4</v>
      </c>
      <c r="B31" s="4" t="s">
        <v>35</v>
      </c>
      <c r="C31" s="4"/>
      <c r="D31" s="7">
        <v>0</v>
      </c>
      <c r="E31" s="63">
        <v>45265</v>
      </c>
      <c r="F31" s="6"/>
      <c r="G31" s="6"/>
      <c r="H31" s="6">
        <v>1</v>
      </c>
      <c r="I31" s="62"/>
      <c r="J31" s="33">
        <f t="shared" si="0"/>
        <v>0</v>
      </c>
      <c r="K31" s="33">
        <f t="shared" si="1"/>
        <v>0</v>
      </c>
      <c r="L31" s="53"/>
    </row>
    <row r="32" spans="1:14" s="2" customFormat="1" ht="32.25" customHeight="1" x14ac:dyDescent="0.25">
      <c r="A32" s="52">
        <v>5</v>
      </c>
      <c r="B32" s="4" t="s">
        <v>34</v>
      </c>
      <c r="C32" s="4"/>
      <c r="D32" s="7"/>
      <c r="E32" s="22"/>
      <c r="F32" s="6"/>
      <c r="G32" s="6"/>
      <c r="H32" s="6">
        <v>1</v>
      </c>
      <c r="I32" s="6"/>
      <c r="J32" s="33">
        <f>G32+F32+(D32*E32)</f>
        <v>0</v>
      </c>
      <c r="K32" s="33">
        <f t="shared" si="1"/>
        <v>0</v>
      </c>
      <c r="L32" s="53"/>
    </row>
    <row r="33" spans="1:14" s="2" customFormat="1" ht="22.5" customHeight="1" x14ac:dyDescent="0.25">
      <c r="A33" s="52">
        <v>6</v>
      </c>
      <c r="B33" s="3" t="s">
        <v>9</v>
      </c>
      <c r="C33" s="4" t="s">
        <v>8</v>
      </c>
      <c r="D33" s="7">
        <v>0.5</v>
      </c>
      <c r="E33" s="63">
        <v>45265</v>
      </c>
      <c r="F33" s="6"/>
      <c r="G33" s="6"/>
      <c r="H33" s="6">
        <v>1</v>
      </c>
      <c r="I33" s="62">
        <v>1000</v>
      </c>
      <c r="J33" s="33">
        <f>G33+F33+(D33*E33)</f>
        <v>22632.5</v>
      </c>
      <c r="K33" s="33">
        <f t="shared" si="1"/>
        <v>22632500</v>
      </c>
      <c r="L33" s="53"/>
      <c r="M33" s="39">
        <f>+I33+500</f>
        <v>1500</v>
      </c>
    </row>
    <row r="34" spans="1:14" s="2" customFormat="1" ht="33.75" customHeight="1" x14ac:dyDescent="0.25">
      <c r="A34" s="47"/>
      <c r="B34" s="4"/>
      <c r="C34" s="4" t="s">
        <v>20</v>
      </c>
      <c r="D34" s="7">
        <v>0.5</v>
      </c>
      <c r="E34" s="63">
        <v>45265</v>
      </c>
      <c r="F34" s="6"/>
      <c r="G34" s="6">
        <v>15000</v>
      </c>
      <c r="H34" s="6">
        <v>1</v>
      </c>
      <c r="I34" s="62"/>
      <c r="J34" s="33">
        <f>G34+F34+(D34*E34)</f>
        <v>37632.5</v>
      </c>
      <c r="K34" s="33">
        <f>J34*I34*H34</f>
        <v>0</v>
      </c>
      <c r="L34" s="53" t="s">
        <v>39</v>
      </c>
    </row>
    <row r="35" spans="1:14" s="2" customFormat="1" ht="18" customHeight="1" x14ac:dyDescent="0.25">
      <c r="A35" s="47"/>
      <c r="B35" s="4"/>
      <c r="C35" s="4" t="s">
        <v>21</v>
      </c>
      <c r="D35" s="7"/>
      <c r="E35" s="22"/>
      <c r="F35" s="6"/>
      <c r="G35" s="6"/>
      <c r="H35" s="6">
        <v>1</v>
      </c>
      <c r="I35" s="6"/>
      <c r="J35" s="33">
        <f>G35+F35+(D35*E35)</f>
        <v>0</v>
      </c>
      <c r="K35" s="33">
        <f t="shared" si="1"/>
        <v>0</v>
      </c>
      <c r="L35" s="53"/>
    </row>
    <row r="36" spans="1:14" s="2" customFormat="1" ht="15.75" x14ac:dyDescent="0.25">
      <c r="A36" s="56"/>
      <c r="B36" s="4"/>
      <c r="C36" s="4" t="s">
        <v>6</v>
      </c>
      <c r="D36" s="7"/>
      <c r="E36" s="22"/>
      <c r="F36" s="6"/>
      <c r="G36" s="6"/>
      <c r="H36" s="6">
        <v>1</v>
      </c>
      <c r="I36" s="6"/>
      <c r="J36" s="33">
        <f>G36+F36+(D36*E36)</f>
        <v>0</v>
      </c>
      <c r="K36" s="33">
        <f t="shared" si="1"/>
        <v>0</v>
      </c>
      <c r="L36" s="53"/>
    </row>
    <row r="37" spans="1:14" s="2" customFormat="1" ht="18" customHeight="1" x14ac:dyDescent="0.25">
      <c r="A37" s="54"/>
      <c r="B37" s="79" t="s">
        <v>1</v>
      </c>
      <c r="C37" s="79"/>
      <c r="D37" s="57"/>
      <c r="E37" s="58"/>
      <c r="F37" s="58">
        <f>SUM(F11:F36)</f>
        <v>0</v>
      </c>
      <c r="G37" s="58">
        <f>SUM(G11:G36)</f>
        <v>150000</v>
      </c>
      <c r="H37" s="59"/>
      <c r="I37" s="58"/>
      <c r="J37" s="60">
        <f>SUM(J11:J36)</f>
        <v>919505</v>
      </c>
      <c r="K37" s="60">
        <f>SUM(K11:K36)</f>
        <v>376603250</v>
      </c>
      <c r="L37" s="58"/>
    </row>
    <row r="38" spans="1:14" s="2" customFormat="1" ht="18" customHeight="1" x14ac:dyDescent="0.25">
      <c r="A38" s="9"/>
      <c r="B38" s="10"/>
      <c r="C38" s="10"/>
      <c r="D38" s="11"/>
      <c r="E38" s="12"/>
      <c r="F38" s="12"/>
      <c r="G38" s="12"/>
      <c r="H38" s="13"/>
      <c r="I38" s="12"/>
      <c r="J38" s="12"/>
      <c r="K38" s="12"/>
      <c r="L38" s="12"/>
    </row>
    <row r="39" spans="1:14" s="2" customFormat="1" ht="18" customHeight="1" x14ac:dyDescent="0.25">
      <c r="A39" s="19" t="s">
        <v>11</v>
      </c>
      <c r="B39" s="77" t="s">
        <v>41</v>
      </c>
      <c r="C39" s="77"/>
      <c r="D39" s="77"/>
      <c r="E39" s="77"/>
      <c r="F39" s="77"/>
      <c r="G39" s="77"/>
      <c r="H39" s="77"/>
      <c r="I39" s="77"/>
      <c r="J39" s="77"/>
      <c r="K39" s="77"/>
      <c r="L39" s="77"/>
    </row>
    <row r="40" spans="1:14" s="2" customFormat="1" ht="20.100000000000001" customHeight="1" x14ac:dyDescent="0.25">
      <c r="A40" s="24"/>
      <c r="B40" s="23"/>
      <c r="C40" s="23"/>
      <c r="D40" s="25"/>
      <c r="E40" s="26"/>
      <c r="F40" s="23"/>
      <c r="G40" s="23"/>
      <c r="H40" s="23"/>
      <c r="I40" s="23"/>
      <c r="J40" s="23"/>
      <c r="K40" s="23"/>
      <c r="L40" s="23"/>
    </row>
    <row r="41" spans="1:14" s="45" customFormat="1" ht="92.25" customHeight="1" x14ac:dyDescent="0.25">
      <c r="A41" s="47" t="s">
        <v>0</v>
      </c>
      <c r="B41" s="47" t="s">
        <v>15</v>
      </c>
      <c r="C41" s="47" t="s">
        <v>18</v>
      </c>
      <c r="D41" s="48" t="s">
        <v>28</v>
      </c>
      <c r="E41" s="49" t="s">
        <v>29</v>
      </c>
      <c r="F41" s="50" t="s">
        <v>30</v>
      </c>
      <c r="G41" s="48" t="s">
        <v>31</v>
      </c>
      <c r="H41" s="48" t="s">
        <v>19</v>
      </c>
      <c r="I41" s="48" t="s">
        <v>17</v>
      </c>
      <c r="J41" s="48" t="s">
        <v>32</v>
      </c>
      <c r="K41" s="48" t="s">
        <v>33</v>
      </c>
      <c r="L41" s="48" t="s">
        <v>5</v>
      </c>
    </row>
    <row r="42" spans="1:14" s="2" customFormat="1" ht="48.75" customHeight="1" x14ac:dyDescent="0.25">
      <c r="A42" s="52">
        <v>1</v>
      </c>
      <c r="B42" s="3" t="s">
        <v>2</v>
      </c>
      <c r="C42" s="4"/>
      <c r="D42" s="5"/>
      <c r="E42" s="22"/>
      <c r="F42" s="6"/>
      <c r="G42" s="6"/>
      <c r="H42" s="6"/>
      <c r="I42" s="6"/>
      <c r="J42" s="6"/>
      <c r="K42" s="6"/>
      <c r="L42" s="53"/>
    </row>
    <row r="43" spans="1:14" s="2" customFormat="1" ht="18" customHeight="1" x14ac:dyDescent="0.25">
      <c r="A43" s="52" t="s">
        <v>14</v>
      </c>
      <c r="B43" s="64" t="s">
        <v>65</v>
      </c>
      <c r="C43" s="4"/>
      <c r="D43" s="5"/>
      <c r="E43" s="22"/>
      <c r="F43" s="6"/>
      <c r="G43" s="6"/>
      <c r="H43" s="6"/>
      <c r="I43" s="6"/>
      <c r="J43" s="33"/>
      <c r="K43" s="33"/>
      <c r="L43" s="53"/>
      <c r="N43" s="43"/>
    </row>
    <row r="44" spans="1:14" s="2" customFormat="1" ht="69.75" customHeight="1" x14ac:dyDescent="0.25">
      <c r="A44" s="54" t="s">
        <v>54</v>
      </c>
      <c r="B44" s="71" t="s">
        <v>75</v>
      </c>
      <c r="C44" s="4" t="s">
        <v>48</v>
      </c>
      <c r="D44" s="7">
        <v>1.5</v>
      </c>
      <c r="E44" s="63">
        <v>45265</v>
      </c>
      <c r="F44" s="6"/>
      <c r="G44" s="6"/>
      <c r="H44" s="6">
        <v>1</v>
      </c>
      <c r="I44" s="62">
        <v>800</v>
      </c>
      <c r="J44" s="69">
        <f>G44+F44+(D44*E44)</f>
        <v>67897.5</v>
      </c>
      <c r="K44" s="33">
        <f>J44*I44*H44</f>
        <v>54318000</v>
      </c>
      <c r="L44" s="72" t="s">
        <v>51</v>
      </c>
      <c r="M44" s="2">
        <f>+E44*D44</f>
        <v>67897.5</v>
      </c>
      <c r="N44" s="44">
        <f>+J44*I44</f>
        <v>54318000</v>
      </c>
    </row>
    <row r="45" spans="1:14" s="2" customFormat="1" ht="127.5" customHeight="1" x14ac:dyDescent="0.25">
      <c r="A45" s="54" t="s">
        <v>55</v>
      </c>
      <c r="B45" s="71" t="s">
        <v>76</v>
      </c>
      <c r="C45" s="4" t="s">
        <v>49</v>
      </c>
      <c r="D45" s="7">
        <v>0.5</v>
      </c>
      <c r="E45" s="63">
        <v>45265</v>
      </c>
      <c r="F45" s="6"/>
      <c r="G45" s="6"/>
      <c r="H45" s="6">
        <v>1</v>
      </c>
      <c r="I45" s="62">
        <v>800</v>
      </c>
      <c r="J45" s="69">
        <f>G45+F45+(D45*E45)</f>
        <v>22632.5</v>
      </c>
      <c r="K45" s="33">
        <f>J45*I45*H45</f>
        <v>18106000</v>
      </c>
      <c r="L45" s="72"/>
      <c r="N45" s="43"/>
    </row>
    <row r="46" spans="1:14" s="2" customFormat="1" ht="78" customHeight="1" x14ac:dyDescent="0.25">
      <c r="A46" s="54" t="s">
        <v>56</v>
      </c>
      <c r="B46" s="71" t="s">
        <v>77</v>
      </c>
      <c r="C46" s="4" t="s">
        <v>50</v>
      </c>
      <c r="D46" s="7">
        <v>1.5</v>
      </c>
      <c r="E46" s="63">
        <v>45265</v>
      </c>
      <c r="F46" s="6"/>
      <c r="G46" s="6"/>
      <c r="H46" s="6">
        <v>1</v>
      </c>
      <c r="I46" s="62">
        <v>800</v>
      </c>
      <c r="J46" s="69">
        <f>G46+F46+(D46*E46)</f>
        <v>67897.5</v>
      </c>
      <c r="K46" s="33">
        <f>J46*I46*H46</f>
        <v>54318000</v>
      </c>
      <c r="L46" s="72" t="s">
        <v>51</v>
      </c>
      <c r="N46" s="43"/>
    </row>
    <row r="47" spans="1:14" s="2" customFormat="1" ht="18" customHeight="1" x14ac:dyDescent="0.25">
      <c r="A47" s="52" t="s">
        <v>44</v>
      </c>
      <c r="B47" s="64" t="s">
        <v>66</v>
      </c>
      <c r="C47" s="65"/>
      <c r="D47" s="66"/>
      <c r="E47" s="67"/>
      <c r="F47" s="68"/>
      <c r="G47" s="68"/>
      <c r="H47" s="68"/>
      <c r="I47" s="68"/>
      <c r="J47" s="33"/>
      <c r="K47" s="33"/>
      <c r="L47" s="53"/>
      <c r="N47" s="43"/>
    </row>
    <row r="48" spans="1:14" s="2" customFormat="1" ht="69" customHeight="1" x14ac:dyDescent="0.25">
      <c r="A48" s="54" t="s">
        <v>57</v>
      </c>
      <c r="B48" s="71" t="s">
        <v>75</v>
      </c>
      <c r="C48" s="4" t="s">
        <v>48</v>
      </c>
      <c r="D48" s="7">
        <v>1.5</v>
      </c>
      <c r="E48" s="63">
        <v>45265</v>
      </c>
      <c r="F48" s="6"/>
      <c r="G48" s="6"/>
      <c r="H48" s="6">
        <v>1</v>
      </c>
      <c r="I48" s="62">
        <v>100</v>
      </c>
      <c r="J48" s="69">
        <f>G48+F48+(D48*E48)</f>
        <v>67897.5</v>
      </c>
      <c r="K48" s="33">
        <f>J48*I48*H48</f>
        <v>6789750</v>
      </c>
      <c r="L48" s="72" t="s">
        <v>51</v>
      </c>
      <c r="N48" s="44"/>
    </row>
    <row r="49" spans="1:16" s="2" customFormat="1" ht="60" customHeight="1" x14ac:dyDescent="0.25">
      <c r="A49" s="54" t="s">
        <v>58</v>
      </c>
      <c r="B49" s="71" t="s">
        <v>77</v>
      </c>
      <c r="C49" s="4" t="s">
        <v>49</v>
      </c>
      <c r="D49" s="7">
        <v>1.5</v>
      </c>
      <c r="E49" s="63">
        <v>45265</v>
      </c>
      <c r="F49" s="6"/>
      <c r="G49" s="6"/>
      <c r="H49" s="6">
        <v>1</v>
      </c>
      <c r="I49" s="62">
        <v>100</v>
      </c>
      <c r="J49" s="69">
        <f>G49+F49+(D49*E49)</f>
        <v>67897.5</v>
      </c>
      <c r="K49" s="33">
        <f>J49*I49*H49</f>
        <v>6789750</v>
      </c>
      <c r="L49" s="72" t="s">
        <v>51</v>
      </c>
      <c r="N49" s="43"/>
    </row>
    <row r="50" spans="1:16" s="2" customFormat="1" ht="65.25" customHeight="1" x14ac:dyDescent="0.25">
      <c r="A50" s="54" t="s">
        <v>56</v>
      </c>
      <c r="B50" s="61" t="s">
        <v>72</v>
      </c>
      <c r="C50" s="4" t="s">
        <v>43</v>
      </c>
      <c r="D50" s="7">
        <v>0.5</v>
      </c>
      <c r="E50" s="63">
        <v>45265</v>
      </c>
      <c r="F50" s="6"/>
      <c r="G50" s="6">
        <v>20000</v>
      </c>
      <c r="H50" s="6">
        <v>1</v>
      </c>
      <c r="I50" s="62">
        <v>100</v>
      </c>
      <c r="J50" s="69">
        <f>G50+F50+(D50*E50)</f>
        <v>42632.5</v>
      </c>
      <c r="K50" s="33">
        <f>J50*I50*H50</f>
        <v>4263250</v>
      </c>
      <c r="L50" s="53"/>
      <c r="N50" s="43"/>
    </row>
    <row r="51" spans="1:16" s="2" customFormat="1" ht="18" customHeight="1" x14ac:dyDescent="0.25">
      <c r="A51" s="52" t="s">
        <v>45</v>
      </c>
      <c r="B51" s="64" t="s">
        <v>69</v>
      </c>
      <c r="C51" s="4"/>
      <c r="D51" s="5"/>
      <c r="E51" s="22"/>
      <c r="F51" s="6"/>
      <c r="G51" s="6"/>
      <c r="H51" s="6"/>
      <c r="I51" s="6"/>
      <c r="J51" s="33"/>
      <c r="K51" s="33"/>
      <c r="L51" s="53"/>
      <c r="N51" s="43"/>
    </row>
    <row r="52" spans="1:16" s="2" customFormat="1" ht="72" customHeight="1" x14ac:dyDescent="0.25">
      <c r="A52" s="54" t="s">
        <v>59</v>
      </c>
      <c r="B52" s="71" t="s">
        <v>75</v>
      </c>
      <c r="C52" s="4" t="s">
        <v>48</v>
      </c>
      <c r="D52" s="7">
        <v>1.5</v>
      </c>
      <c r="E52" s="63">
        <v>45265</v>
      </c>
      <c r="F52" s="6"/>
      <c r="G52" s="6"/>
      <c r="H52" s="6">
        <v>1</v>
      </c>
      <c r="I52" s="62">
        <v>100</v>
      </c>
      <c r="J52" s="69">
        <f>G52+F52+(D52*E52)</f>
        <v>67897.5</v>
      </c>
      <c r="K52" s="33">
        <f>J52*I52*H52</f>
        <v>6789750</v>
      </c>
      <c r="L52" s="72" t="s">
        <v>51</v>
      </c>
      <c r="N52" s="44"/>
    </row>
    <row r="53" spans="1:16" s="2" customFormat="1" ht="114" customHeight="1" x14ac:dyDescent="0.25">
      <c r="A53" s="54" t="s">
        <v>60</v>
      </c>
      <c r="B53" s="71" t="s">
        <v>77</v>
      </c>
      <c r="C53" s="4" t="s">
        <v>49</v>
      </c>
      <c r="D53" s="7">
        <v>1.5</v>
      </c>
      <c r="E53" s="63">
        <v>45265</v>
      </c>
      <c r="F53" s="6"/>
      <c r="G53" s="6"/>
      <c r="H53" s="6">
        <v>1</v>
      </c>
      <c r="I53" s="62">
        <v>100</v>
      </c>
      <c r="J53" s="69">
        <f>G53+F53+(D53*E53)</f>
        <v>67897.5</v>
      </c>
      <c r="K53" s="33">
        <f>J53*I53*H53</f>
        <v>6789750</v>
      </c>
      <c r="L53" s="72" t="s">
        <v>51</v>
      </c>
      <c r="N53" s="43"/>
    </row>
    <row r="54" spans="1:16" s="2" customFormat="1" ht="107.25" customHeight="1" x14ac:dyDescent="0.25">
      <c r="A54" s="54" t="s">
        <v>61</v>
      </c>
      <c r="B54" s="70" t="s">
        <v>78</v>
      </c>
      <c r="C54" s="4" t="s">
        <v>48</v>
      </c>
      <c r="D54" s="7">
        <v>1</v>
      </c>
      <c r="E54" s="63">
        <v>45265</v>
      </c>
      <c r="F54" s="6"/>
      <c r="G54" s="6"/>
      <c r="H54" s="6">
        <v>1</v>
      </c>
      <c r="I54" s="62">
        <v>100</v>
      </c>
      <c r="J54" s="69">
        <f>G54+F54+(D54*E54)</f>
        <v>45265</v>
      </c>
      <c r="K54" s="33">
        <f>J54*I54*H54</f>
        <v>4526500</v>
      </c>
      <c r="L54" s="53"/>
      <c r="N54" s="43"/>
    </row>
    <row r="55" spans="1:16" s="2" customFormat="1" ht="36" customHeight="1" x14ac:dyDescent="0.25">
      <c r="A55" s="52">
        <v>2</v>
      </c>
      <c r="B55" s="3" t="s">
        <v>7</v>
      </c>
      <c r="C55" s="4" t="s">
        <v>8</v>
      </c>
      <c r="D55" s="7">
        <v>1</v>
      </c>
      <c r="E55" s="63">
        <v>45265</v>
      </c>
      <c r="F55" s="6"/>
      <c r="G55" s="6"/>
      <c r="H55" s="6">
        <v>1</v>
      </c>
      <c r="I55" s="62">
        <v>850</v>
      </c>
      <c r="J55" s="33">
        <f t="shared" ref="J55:J63" si="2">G55+F55+(D55*E55)</f>
        <v>45265</v>
      </c>
      <c r="K55" s="33">
        <f t="shared" ref="K55:K67" si="3">J55*I55*H55</f>
        <v>38475250</v>
      </c>
      <c r="L55" s="53"/>
    </row>
    <row r="56" spans="1:16" s="2" customFormat="1" ht="27" customHeight="1" x14ac:dyDescent="0.25">
      <c r="A56" s="55"/>
      <c r="B56" s="4"/>
      <c r="C56" s="4" t="s">
        <v>20</v>
      </c>
      <c r="D56" s="7">
        <v>1</v>
      </c>
      <c r="E56" s="63">
        <v>45265</v>
      </c>
      <c r="F56" s="6"/>
      <c r="G56" s="6">
        <v>15000</v>
      </c>
      <c r="H56" s="6">
        <v>1</v>
      </c>
      <c r="I56" s="62">
        <v>50</v>
      </c>
      <c r="J56" s="33">
        <f t="shared" si="2"/>
        <v>60265</v>
      </c>
      <c r="K56" s="33">
        <f t="shared" si="3"/>
        <v>3013250</v>
      </c>
      <c r="L56" s="53" t="s">
        <v>39</v>
      </c>
      <c r="P56" s="39"/>
    </row>
    <row r="57" spans="1:16" s="2" customFormat="1" ht="20.100000000000001" customHeight="1" x14ac:dyDescent="0.25">
      <c r="A57" s="55"/>
      <c r="B57" s="4"/>
      <c r="C57" s="4" t="s">
        <v>21</v>
      </c>
      <c r="D57" s="7">
        <v>0.5</v>
      </c>
      <c r="E57" s="63">
        <v>45265</v>
      </c>
      <c r="F57" s="6"/>
      <c r="G57" s="6"/>
      <c r="H57" s="6">
        <v>1</v>
      </c>
      <c r="I57" s="62">
        <v>100</v>
      </c>
      <c r="J57" s="33">
        <f t="shared" si="2"/>
        <v>22632.5</v>
      </c>
      <c r="K57" s="33">
        <f t="shared" si="3"/>
        <v>2263250</v>
      </c>
      <c r="L57" s="53"/>
    </row>
    <row r="58" spans="1:16" s="2" customFormat="1" ht="30" customHeight="1" x14ac:dyDescent="0.25">
      <c r="A58" s="52">
        <v>3</v>
      </c>
      <c r="B58" s="3" t="s">
        <v>22</v>
      </c>
      <c r="C58" s="4"/>
      <c r="D58" s="7"/>
      <c r="E58" s="37"/>
      <c r="F58" s="6"/>
      <c r="G58" s="6"/>
      <c r="H58" s="6">
        <v>1</v>
      </c>
      <c r="I58" s="6"/>
      <c r="J58" s="33">
        <f t="shared" si="2"/>
        <v>0</v>
      </c>
      <c r="K58" s="33">
        <f t="shared" si="3"/>
        <v>0</v>
      </c>
      <c r="L58" s="53"/>
    </row>
    <row r="59" spans="1:16" s="2" customFormat="1" ht="20.100000000000001" customHeight="1" x14ac:dyDescent="0.25">
      <c r="A59" s="54" t="s">
        <v>26</v>
      </c>
      <c r="B59" s="4" t="s">
        <v>3</v>
      </c>
      <c r="C59" s="4"/>
      <c r="D59" s="7"/>
      <c r="E59" s="37"/>
      <c r="F59" s="6"/>
      <c r="G59" s="6">
        <v>100000</v>
      </c>
      <c r="H59" s="6">
        <v>1</v>
      </c>
      <c r="I59" s="62">
        <v>1000</v>
      </c>
      <c r="J59" s="33">
        <f t="shared" si="2"/>
        <v>100000</v>
      </c>
      <c r="K59" s="33">
        <f t="shared" si="3"/>
        <v>100000000</v>
      </c>
      <c r="L59" s="53"/>
    </row>
    <row r="60" spans="1:16" s="2" customFormat="1" ht="20.100000000000001" customHeight="1" x14ac:dyDescent="0.25">
      <c r="A60" s="54" t="s">
        <v>25</v>
      </c>
      <c r="B60" s="4" t="s">
        <v>4</v>
      </c>
      <c r="C60" s="4"/>
      <c r="D60" s="7"/>
      <c r="E60" s="37"/>
      <c r="F60" s="6"/>
      <c r="G60" s="6"/>
      <c r="H60" s="6">
        <v>1</v>
      </c>
      <c r="I60" s="6"/>
      <c r="J60" s="33">
        <f t="shared" si="2"/>
        <v>0</v>
      </c>
      <c r="K60" s="33">
        <f t="shared" si="3"/>
        <v>0</v>
      </c>
      <c r="L60" s="53"/>
    </row>
    <row r="61" spans="1:16" s="2" customFormat="1" ht="15.75" x14ac:dyDescent="0.25">
      <c r="A61" s="54" t="s">
        <v>24</v>
      </c>
      <c r="B61" s="4" t="s">
        <v>23</v>
      </c>
      <c r="C61" s="4"/>
      <c r="D61" s="7"/>
      <c r="E61" s="37"/>
      <c r="F61" s="6"/>
      <c r="G61" s="6"/>
      <c r="H61" s="6">
        <v>1</v>
      </c>
      <c r="I61" s="6"/>
      <c r="J61" s="33">
        <f t="shared" si="2"/>
        <v>0</v>
      </c>
      <c r="K61" s="33">
        <f t="shared" si="3"/>
        <v>0</v>
      </c>
      <c r="L61" s="53"/>
    </row>
    <row r="62" spans="1:16" s="2" customFormat="1" ht="63" x14ac:dyDescent="0.25">
      <c r="A62" s="52">
        <v>4</v>
      </c>
      <c r="B62" s="4" t="s">
        <v>35</v>
      </c>
      <c r="C62" s="4"/>
      <c r="D62" s="7">
        <v>0</v>
      </c>
      <c r="E62" s="63">
        <v>45265</v>
      </c>
      <c r="F62" s="6"/>
      <c r="G62" s="6"/>
      <c r="H62" s="6">
        <v>1</v>
      </c>
      <c r="I62" s="62"/>
      <c r="J62" s="33">
        <f t="shared" si="2"/>
        <v>0</v>
      </c>
      <c r="K62" s="33">
        <f t="shared" si="3"/>
        <v>0</v>
      </c>
      <c r="L62" s="53"/>
    </row>
    <row r="63" spans="1:16" s="2" customFormat="1" ht="20.100000000000001" customHeight="1" x14ac:dyDescent="0.25">
      <c r="A63" s="52">
        <v>5</v>
      </c>
      <c r="B63" s="4" t="s">
        <v>34</v>
      </c>
      <c r="C63" s="4"/>
      <c r="D63" s="7"/>
      <c r="E63" s="63"/>
      <c r="F63" s="6"/>
      <c r="G63" s="6"/>
      <c r="H63" s="6">
        <v>1</v>
      </c>
      <c r="I63" s="6"/>
      <c r="J63" s="33">
        <f t="shared" si="2"/>
        <v>0</v>
      </c>
      <c r="K63" s="33">
        <f t="shared" si="3"/>
        <v>0</v>
      </c>
      <c r="L63" s="53"/>
    </row>
    <row r="64" spans="1:16" s="2" customFormat="1" ht="20.100000000000001" customHeight="1" x14ac:dyDescent="0.25">
      <c r="A64" s="52">
        <v>6</v>
      </c>
      <c r="B64" s="3" t="s">
        <v>9</v>
      </c>
      <c r="C64" s="4" t="s">
        <v>8</v>
      </c>
      <c r="D64" s="7">
        <v>0.5</v>
      </c>
      <c r="E64" s="63">
        <v>45265</v>
      </c>
      <c r="F64" s="6"/>
      <c r="G64" s="6"/>
      <c r="H64" s="6">
        <v>1</v>
      </c>
      <c r="I64" s="62">
        <v>1000</v>
      </c>
      <c r="J64" s="63">
        <v>45265</v>
      </c>
      <c r="K64" s="33">
        <f t="shared" si="3"/>
        <v>45265000</v>
      </c>
      <c r="L64" s="53"/>
    </row>
    <row r="65" spans="1:12" s="2" customFormat="1" ht="39" customHeight="1" x14ac:dyDescent="0.25">
      <c r="A65" s="52"/>
      <c r="B65" s="4"/>
      <c r="C65" s="4" t="s">
        <v>20</v>
      </c>
      <c r="D65" s="7">
        <v>0.5</v>
      </c>
      <c r="E65" s="63">
        <v>45265</v>
      </c>
      <c r="F65" s="6"/>
      <c r="G65" s="6">
        <v>15000</v>
      </c>
      <c r="H65" s="6">
        <v>1</v>
      </c>
      <c r="I65" s="62"/>
      <c r="J65" s="33">
        <v>60265</v>
      </c>
      <c r="K65" s="33">
        <f t="shared" si="3"/>
        <v>0</v>
      </c>
      <c r="L65" s="53" t="s">
        <v>39</v>
      </c>
    </row>
    <row r="66" spans="1:12" s="2" customFormat="1" ht="20.100000000000001" customHeight="1" x14ac:dyDescent="0.25">
      <c r="A66" s="52"/>
      <c r="B66" s="4"/>
      <c r="C66" s="4" t="s">
        <v>21</v>
      </c>
      <c r="D66" s="7"/>
      <c r="E66" s="37"/>
      <c r="F66" s="6"/>
      <c r="G66" s="6"/>
      <c r="H66" s="6">
        <v>1</v>
      </c>
      <c r="I66" s="6"/>
      <c r="J66" s="33">
        <f>G66+F66+(D66*E66)</f>
        <v>0</v>
      </c>
      <c r="K66" s="33">
        <f t="shared" si="3"/>
        <v>0</v>
      </c>
      <c r="L66" s="53" t="s">
        <v>40</v>
      </c>
    </row>
    <row r="67" spans="1:12" s="2" customFormat="1" ht="20.100000000000001" customHeight="1" x14ac:dyDescent="0.25">
      <c r="A67" s="47"/>
      <c r="B67" s="4"/>
      <c r="C67" s="4" t="s">
        <v>6</v>
      </c>
      <c r="D67" s="7"/>
      <c r="E67" s="37"/>
      <c r="F67" s="6"/>
      <c r="G67" s="6"/>
      <c r="H67" s="6">
        <v>1</v>
      </c>
      <c r="I67" s="6"/>
      <c r="J67" s="33">
        <f>G67+F67+(D67*E67)</f>
        <v>0</v>
      </c>
      <c r="K67" s="33">
        <f t="shared" si="3"/>
        <v>0</v>
      </c>
      <c r="L67" s="53"/>
    </row>
    <row r="68" spans="1:12" s="2" customFormat="1" ht="20.100000000000001" customHeight="1" x14ac:dyDescent="0.25">
      <c r="A68" s="54"/>
      <c r="B68" s="79" t="s">
        <v>1</v>
      </c>
      <c r="C68" s="79"/>
      <c r="D68" s="57"/>
      <c r="E68" s="58"/>
      <c r="F68" s="58">
        <f>SUM(F42:F64)</f>
        <v>0</v>
      </c>
      <c r="G68" s="58">
        <f>SUM(G42:G64)</f>
        <v>135000</v>
      </c>
      <c r="H68" s="59"/>
      <c r="I68" s="58"/>
      <c r="J68" s="60">
        <f>SUM(J42:J67)</f>
        <v>851607.5</v>
      </c>
      <c r="K68" s="60">
        <f>SUM(K42:K67)</f>
        <v>351707500</v>
      </c>
      <c r="L68" s="58"/>
    </row>
    <row r="69" spans="1:12" s="2" customFormat="1" ht="19.5" customHeight="1" x14ac:dyDescent="0.25">
      <c r="A69" s="19" t="s">
        <v>13</v>
      </c>
      <c r="B69" s="80" t="s">
        <v>27</v>
      </c>
      <c r="C69" s="80"/>
      <c r="D69" s="80"/>
      <c r="E69" s="80"/>
      <c r="F69" s="80"/>
      <c r="G69" s="80"/>
      <c r="H69" s="80"/>
      <c r="I69" s="80"/>
      <c r="J69" s="80"/>
      <c r="K69" s="80"/>
      <c r="L69" s="80"/>
    </row>
    <row r="70" spans="1:12" s="2" customFormat="1" ht="20.100000000000001" customHeight="1" x14ac:dyDescent="0.25">
      <c r="A70" s="27"/>
      <c r="B70" s="27"/>
      <c r="C70" s="27"/>
      <c r="D70" s="27"/>
      <c r="E70" s="27"/>
      <c r="F70" s="27"/>
      <c r="G70" s="27"/>
      <c r="H70" s="27"/>
      <c r="I70" s="27"/>
      <c r="J70" s="27"/>
      <c r="K70" s="27"/>
      <c r="L70" s="27"/>
    </row>
    <row r="71" spans="1:12" s="2" customFormat="1" ht="19.5" customHeight="1" x14ac:dyDescent="0.25">
      <c r="A71" s="27"/>
      <c r="B71" s="27"/>
      <c r="C71" s="27"/>
      <c r="D71" s="27"/>
      <c r="E71" s="27"/>
      <c r="F71" s="27"/>
      <c r="G71" s="27"/>
      <c r="H71" s="27"/>
      <c r="I71" s="27"/>
      <c r="J71" s="27"/>
      <c r="K71" s="27"/>
      <c r="L71" s="27"/>
    </row>
    <row r="72" spans="1:12" s="2" customFormat="1" ht="19.5" customHeight="1" x14ac:dyDescent="0.25">
      <c r="A72" s="27"/>
      <c r="B72" s="27"/>
      <c r="C72" s="27"/>
      <c r="D72" s="27"/>
      <c r="E72" s="27"/>
      <c r="F72" s="27"/>
      <c r="G72" s="27"/>
      <c r="H72" s="27"/>
      <c r="I72" s="27"/>
      <c r="J72" s="27"/>
      <c r="K72" s="27"/>
      <c r="L72" s="27"/>
    </row>
    <row r="73" spans="1:12" s="2" customFormat="1" ht="19.5" customHeight="1" x14ac:dyDescent="0.25">
      <c r="A73" s="27"/>
      <c r="B73" s="27"/>
      <c r="C73" s="27"/>
      <c r="D73" s="27"/>
      <c r="E73" s="27"/>
      <c r="F73" s="27"/>
      <c r="G73" s="27"/>
      <c r="H73" s="27"/>
      <c r="I73" s="27"/>
      <c r="J73" s="27"/>
      <c r="K73" s="27"/>
      <c r="L73" s="27"/>
    </row>
    <row r="74" spans="1:12" s="2" customFormat="1" ht="19.5" customHeight="1" x14ac:dyDescent="0.25">
      <c r="A74" s="27"/>
      <c r="B74" s="27"/>
      <c r="C74" s="27"/>
      <c r="D74" s="27"/>
      <c r="E74" s="27"/>
      <c r="F74" s="27"/>
      <c r="G74" s="27"/>
      <c r="H74" s="27"/>
      <c r="I74" s="27"/>
      <c r="J74" s="27"/>
      <c r="K74" s="27"/>
      <c r="L74" s="27"/>
    </row>
    <row r="75" spans="1:12" s="2" customFormat="1" ht="19.5" customHeight="1" x14ac:dyDescent="0.25">
      <c r="A75" s="27"/>
      <c r="B75" s="27"/>
      <c r="C75" s="27"/>
      <c r="D75" s="27"/>
      <c r="E75" s="27"/>
      <c r="F75" s="27"/>
      <c r="G75" s="27"/>
      <c r="H75" s="27"/>
      <c r="I75" s="27"/>
      <c r="J75" s="27"/>
      <c r="K75" s="27"/>
      <c r="L75" s="27"/>
    </row>
    <row r="76" spans="1:12" s="2" customFormat="1" ht="19.5" customHeight="1" x14ac:dyDescent="0.25">
      <c r="A76" s="27"/>
      <c r="B76" s="27"/>
      <c r="C76" s="27"/>
      <c r="D76" s="27"/>
      <c r="E76" s="27"/>
      <c r="F76" s="27"/>
      <c r="G76" s="27"/>
      <c r="H76" s="27"/>
      <c r="I76" s="27"/>
      <c r="J76" s="27"/>
      <c r="K76" s="27"/>
      <c r="L76" s="27"/>
    </row>
    <row r="77" spans="1:12" s="2" customFormat="1" ht="19.5" customHeight="1" x14ac:dyDescent="0.25">
      <c r="A77" s="27"/>
      <c r="B77" s="27"/>
      <c r="C77" s="27"/>
      <c r="D77" s="27"/>
      <c r="E77" s="27"/>
      <c r="F77" s="27"/>
      <c r="G77" s="27"/>
      <c r="H77" s="27"/>
      <c r="I77" s="27"/>
      <c r="J77" s="27"/>
      <c r="K77" s="27"/>
      <c r="L77" s="27"/>
    </row>
    <row r="78" spans="1:12" s="2" customFormat="1" ht="19.5" customHeight="1" x14ac:dyDescent="0.25">
      <c r="A78" s="27"/>
      <c r="B78" s="27"/>
      <c r="C78" s="27"/>
      <c r="D78" s="27"/>
      <c r="E78" s="27"/>
      <c r="F78" s="27"/>
      <c r="G78" s="27"/>
      <c r="H78" s="27"/>
      <c r="I78" s="27"/>
      <c r="J78" s="27"/>
      <c r="K78" s="27"/>
      <c r="L78" s="27"/>
    </row>
    <row r="79" spans="1:12" s="2" customFormat="1" ht="19.5" customHeight="1" x14ac:dyDescent="0.25">
      <c r="A79" s="27"/>
      <c r="B79" s="27"/>
      <c r="C79" s="27"/>
      <c r="D79" s="27"/>
      <c r="E79" s="27"/>
      <c r="F79" s="27"/>
      <c r="G79" s="27"/>
      <c r="H79" s="27"/>
      <c r="I79" s="27"/>
      <c r="J79" s="27"/>
      <c r="K79" s="27"/>
      <c r="L79" s="27"/>
    </row>
    <row r="80" spans="1:12" s="2" customFormat="1" ht="19.5" customHeight="1" x14ac:dyDescent="0.25">
      <c r="A80" s="27"/>
      <c r="B80" s="27"/>
      <c r="C80" s="27"/>
      <c r="D80" s="27"/>
      <c r="E80" s="27"/>
      <c r="F80" s="27"/>
      <c r="G80" s="27"/>
      <c r="H80" s="27"/>
      <c r="I80" s="27"/>
      <c r="J80" s="27"/>
      <c r="K80" s="27"/>
      <c r="L80" s="27"/>
    </row>
    <row r="81" spans="1:12" s="2" customFormat="1" ht="19.5" customHeight="1" x14ac:dyDescent="0.25">
      <c r="A81" s="27"/>
      <c r="B81" s="27"/>
      <c r="C81" s="27"/>
      <c r="D81" s="27"/>
      <c r="E81" s="27"/>
      <c r="F81" s="27"/>
      <c r="G81" s="27"/>
      <c r="H81" s="27"/>
      <c r="I81" s="27"/>
      <c r="J81" s="27"/>
      <c r="K81" s="27"/>
      <c r="L81" s="27"/>
    </row>
    <row r="82" spans="1:12" s="2" customFormat="1" ht="19.5" customHeight="1" x14ac:dyDescent="0.25">
      <c r="A82" s="27"/>
      <c r="B82" s="27"/>
      <c r="C82" s="27"/>
      <c r="D82" s="27"/>
      <c r="E82" s="27"/>
      <c r="F82" s="27"/>
      <c r="G82" s="27"/>
      <c r="H82" s="27"/>
      <c r="I82" s="27"/>
      <c r="J82" s="27"/>
      <c r="K82" s="27"/>
      <c r="L82" s="27"/>
    </row>
    <row r="83" spans="1:12" s="2" customFormat="1" ht="19.5" customHeight="1" x14ac:dyDescent="0.25">
      <c r="A83" s="27"/>
      <c r="B83" s="27"/>
      <c r="C83" s="27"/>
      <c r="D83" s="27"/>
      <c r="E83" s="27"/>
      <c r="F83" s="27"/>
      <c r="G83" s="27"/>
      <c r="H83" s="27"/>
      <c r="I83" s="27"/>
      <c r="J83" s="27"/>
      <c r="K83" s="27"/>
      <c r="L83" s="27"/>
    </row>
    <row r="84" spans="1:12" s="2" customFormat="1" ht="19.5" customHeight="1" x14ac:dyDescent="0.25">
      <c r="A84" s="27"/>
      <c r="B84" s="27"/>
      <c r="C84" s="27"/>
      <c r="D84" s="27"/>
      <c r="E84" s="27"/>
      <c r="F84" s="27"/>
      <c r="G84" s="27"/>
      <c r="H84" s="27"/>
      <c r="I84" s="27"/>
      <c r="J84" s="27"/>
      <c r="K84" s="27"/>
      <c r="L84" s="27"/>
    </row>
    <row r="85" spans="1:12" s="2" customFormat="1" ht="19.5" customHeight="1" x14ac:dyDescent="0.25">
      <c r="A85" s="27"/>
      <c r="B85" s="27"/>
      <c r="C85" s="27"/>
      <c r="D85" s="27"/>
      <c r="E85" s="27"/>
      <c r="F85" s="27"/>
      <c r="G85" s="27"/>
      <c r="H85" s="27"/>
      <c r="I85" s="27"/>
      <c r="J85" s="27"/>
      <c r="K85" s="27"/>
      <c r="L85" s="27"/>
    </row>
    <row r="86" spans="1:12" s="2" customFormat="1" ht="29.25" customHeight="1" x14ac:dyDescent="0.25">
      <c r="A86" s="27"/>
      <c r="B86" s="27"/>
      <c r="C86" s="27"/>
      <c r="D86" s="27"/>
      <c r="E86" s="27"/>
      <c r="F86" s="27"/>
      <c r="G86" s="27"/>
      <c r="H86" s="27"/>
      <c r="I86" s="27"/>
      <c r="J86" s="27"/>
      <c r="K86" s="27"/>
      <c r="L86" s="27"/>
    </row>
    <row r="87" spans="1:12" s="8" customFormat="1" ht="15.75" x14ac:dyDescent="0.25">
      <c r="A87" s="27"/>
      <c r="B87" s="27"/>
      <c r="C87" s="27"/>
      <c r="D87" s="27"/>
      <c r="E87" s="27"/>
      <c r="F87" s="27"/>
      <c r="G87" s="27"/>
      <c r="H87" s="27"/>
      <c r="I87" s="27"/>
      <c r="J87" s="27"/>
      <c r="K87" s="28"/>
      <c r="L87" s="28"/>
    </row>
    <row r="88" spans="1:12" s="8" customFormat="1" ht="15.75" x14ac:dyDescent="0.25">
      <c r="A88" s="27"/>
      <c r="B88" s="27"/>
      <c r="C88" s="27"/>
      <c r="D88" s="27"/>
      <c r="E88" s="27"/>
      <c r="F88" s="27"/>
      <c r="G88" s="27"/>
      <c r="H88" s="27"/>
      <c r="I88" s="27"/>
      <c r="J88" s="27"/>
      <c r="K88" s="28"/>
      <c r="L88" s="28"/>
    </row>
    <row r="89" spans="1:12" s="8" customFormat="1" ht="15.75" x14ac:dyDescent="0.25">
      <c r="A89" s="27"/>
      <c r="B89" s="27"/>
      <c r="C89" s="27"/>
      <c r="D89" s="27"/>
      <c r="E89" s="27"/>
      <c r="F89" s="27"/>
      <c r="G89" s="27"/>
      <c r="H89" s="27"/>
      <c r="I89" s="27"/>
      <c r="J89" s="27"/>
      <c r="K89" s="28"/>
      <c r="L89" s="28"/>
    </row>
    <row r="90" spans="1:12" s="8" customFormat="1" ht="15.75" x14ac:dyDescent="0.25">
      <c r="A90" s="27"/>
      <c r="B90" s="27"/>
      <c r="C90" s="27"/>
      <c r="D90" s="27"/>
      <c r="E90" s="27"/>
      <c r="F90" s="27"/>
      <c r="G90" s="27"/>
      <c r="H90" s="27"/>
      <c r="I90" s="27"/>
      <c r="J90" s="27"/>
      <c r="K90" s="28"/>
      <c r="L90" s="28"/>
    </row>
    <row r="91" spans="1:12" s="8" customFormat="1" ht="15.75" x14ac:dyDescent="0.25">
      <c r="A91" s="27"/>
      <c r="B91" s="27"/>
      <c r="C91" s="27"/>
      <c r="D91" s="27"/>
      <c r="E91" s="27"/>
      <c r="F91" s="27"/>
      <c r="G91" s="27"/>
      <c r="H91" s="27"/>
      <c r="I91" s="27"/>
      <c r="J91" s="27"/>
      <c r="K91" s="28"/>
      <c r="L91" s="28"/>
    </row>
    <row r="92" spans="1:12" s="8" customFormat="1" ht="15.75" x14ac:dyDescent="0.25">
      <c r="A92" s="27"/>
      <c r="B92" s="27"/>
      <c r="C92" s="27"/>
      <c r="D92" s="27"/>
      <c r="E92" s="27"/>
      <c r="F92" s="27"/>
      <c r="G92" s="27"/>
      <c r="H92" s="27"/>
      <c r="I92" s="27"/>
      <c r="J92" s="27"/>
      <c r="K92" s="28"/>
      <c r="L92" s="28"/>
    </row>
    <row r="93" spans="1:12" s="8" customFormat="1" ht="15.75" x14ac:dyDescent="0.25">
      <c r="A93" s="27"/>
      <c r="B93" s="27"/>
      <c r="C93" s="27"/>
      <c r="D93" s="27"/>
      <c r="E93" s="27"/>
      <c r="F93" s="27"/>
      <c r="G93" s="27"/>
      <c r="H93" s="27"/>
      <c r="I93" s="27"/>
      <c r="J93" s="27"/>
      <c r="K93" s="28"/>
      <c r="L93" s="28"/>
    </row>
    <row r="94" spans="1:12" s="8" customFormat="1" ht="15.75" x14ac:dyDescent="0.25">
      <c r="A94" s="27"/>
      <c r="B94" s="27"/>
      <c r="C94" s="27"/>
      <c r="D94" s="27"/>
      <c r="E94" s="27"/>
      <c r="F94" s="27"/>
      <c r="G94" s="27"/>
      <c r="H94" s="27"/>
      <c r="I94" s="27"/>
      <c r="J94" s="27"/>
      <c r="K94" s="28"/>
      <c r="L94" s="28"/>
    </row>
    <row r="95" spans="1:12" s="8" customFormat="1" ht="15.75" x14ac:dyDescent="0.25">
      <c r="A95" s="27"/>
      <c r="B95" s="27"/>
      <c r="C95" s="27"/>
      <c r="D95" s="27"/>
      <c r="E95" s="27"/>
      <c r="F95" s="27"/>
      <c r="G95" s="27"/>
      <c r="H95" s="27"/>
      <c r="I95" s="27"/>
      <c r="J95" s="27"/>
      <c r="K95" s="28"/>
      <c r="L95" s="28"/>
    </row>
    <row r="96" spans="1:12" s="8" customFormat="1" ht="15.75" x14ac:dyDescent="0.25">
      <c r="A96" s="27"/>
      <c r="B96" s="27"/>
      <c r="C96" s="27"/>
      <c r="D96" s="27"/>
      <c r="E96" s="27"/>
      <c r="F96" s="27"/>
      <c r="G96" s="27"/>
      <c r="H96" s="27"/>
      <c r="I96" s="27"/>
      <c r="J96" s="27"/>
      <c r="K96" s="34"/>
      <c r="L96" s="34"/>
    </row>
    <row r="97" spans="1:12" s="8" customFormat="1" ht="15.75" x14ac:dyDescent="0.25">
      <c r="A97" s="27"/>
      <c r="B97" s="27"/>
      <c r="C97" s="27"/>
      <c r="D97" s="27"/>
      <c r="E97" s="27"/>
      <c r="F97" s="27"/>
      <c r="G97" s="27"/>
      <c r="H97" s="27"/>
      <c r="I97" s="27"/>
      <c r="J97" s="27"/>
      <c r="K97" s="35">
        <f>$K$47</f>
        <v>0</v>
      </c>
      <c r="L97" s="34"/>
    </row>
    <row r="98" spans="1:12" s="8" customFormat="1" ht="15.75" x14ac:dyDescent="0.25">
      <c r="A98" s="27"/>
      <c r="B98" s="27"/>
      <c r="C98" s="27"/>
      <c r="D98" s="27"/>
      <c r="E98" s="27"/>
      <c r="F98" s="27"/>
      <c r="G98" s="27"/>
      <c r="H98" s="27"/>
      <c r="I98" s="27"/>
      <c r="J98" s="27"/>
      <c r="K98" s="35">
        <f>$K$88</f>
        <v>0</v>
      </c>
      <c r="L98" s="36"/>
    </row>
    <row r="99" spans="1:12" s="8" customFormat="1" ht="15.75" x14ac:dyDescent="0.25">
      <c r="A99" s="27"/>
      <c r="B99" s="27"/>
      <c r="C99" s="27"/>
      <c r="D99" s="27"/>
      <c r="E99" s="27"/>
      <c r="F99" s="27"/>
      <c r="G99" s="27"/>
      <c r="H99" s="27"/>
      <c r="I99" s="27"/>
      <c r="J99" s="27"/>
      <c r="K99" s="35">
        <f>K97-K98</f>
        <v>0</v>
      </c>
      <c r="L99" s="36" t="e">
        <f>K99/K97*100%</f>
        <v>#DIV/0!</v>
      </c>
    </row>
    <row r="100" spans="1:12" s="8" customFormat="1" ht="15.75" x14ac:dyDescent="0.25">
      <c r="A100" s="27"/>
      <c r="B100" s="27"/>
      <c r="C100" s="27"/>
      <c r="D100" s="27"/>
      <c r="E100" s="27"/>
      <c r="F100" s="27"/>
      <c r="G100" s="27"/>
      <c r="H100" s="27"/>
      <c r="I100" s="27"/>
      <c r="J100" s="27"/>
      <c r="K100" s="34"/>
      <c r="L100" s="36" t="e">
        <f>K98/K97*100%</f>
        <v>#DIV/0!</v>
      </c>
    </row>
    <row r="101" spans="1:12" s="8" customFormat="1" ht="15.75" x14ac:dyDescent="0.25">
      <c r="A101" s="27"/>
      <c r="B101" s="29"/>
      <c r="C101" s="27"/>
      <c r="D101" s="27"/>
      <c r="E101" s="27"/>
      <c r="F101" s="27"/>
      <c r="G101" s="27"/>
      <c r="H101" s="27"/>
      <c r="I101" s="27"/>
      <c r="J101" s="27"/>
      <c r="K101" s="30"/>
      <c r="L101" s="30"/>
    </row>
    <row r="102" spans="1:12" s="8" customFormat="1" ht="15.75" x14ac:dyDescent="0.25">
      <c r="A102" s="24"/>
      <c r="B102" s="31"/>
      <c r="C102" s="32"/>
      <c r="D102" s="32"/>
      <c r="E102" s="32"/>
      <c r="F102" s="32"/>
      <c r="G102" s="23"/>
      <c r="H102" s="23"/>
      <c r="I102" s="23"/>
      <c r="J102" s="23"/>
      <c r="K102" s="23"/>
      <c r="L102" s="23"/>
    </row>
    <row r="103" spans="1:12" s="8" customFormat="1" ht="15.75" x14ac:dyDescent="0.25">
      <c r="A103" s="14"/>
      <c r="B103" s="15"/>
      <c r="C103" s="15"/>
      <c r="D103" s="17"/>
      <c r="E103" s="18"/>
      <c r="F103" s="15"/>
      <c r="G103" s="15"/>
      <c r="H103" s="15"/>
      <c r="I103" s="15"/>
      <c r="J103" s="15"/>
      <c r="K103" s="15"/>
      <c r="L103" s="15"/>
    </row>
    <row r="104" spans="1:12" s="8" customFormat="1" ht="15.75" x14ac:dyDescent="0.25">
      <c r="A104" s="14"/>
      <c r="B104" s="15"/>
      <c r="C104" s="15"/>
      <c r="D104" s="17"/>
      <c r="E104" s="18"/>
      <c r="F104" s="15"/>
      <c r="G104" s="15"/>
      <c r="H104" s="15"/>
      <c r="I104" s="15"/>
      <c r="J104" s="15"/>
      <c r="K104" s="15"/>
      <c r="L104" s="15"/>
    </row>
    <row r="105" spans="1:12" s="8" customFormat="1" ht="15.75" x14ac:dyDescent="0.25">
      <c r="A105" s="14"/>
      <c r="B105" s="15"/>
      <c r="C105" s="15"/>
      <c r="D105" s="17"/>
      <c r="E105" s="18"/>
      <c r="F105" s="15"/>
      <c r="G105" s="15"/>
      <c r="H105" s="15"/>
      <c r="I105" s="15"/>
      <c r="J105" s="15"/>
      <c r="K105" s="15"/>
      <c r="L105" s="15"/>
    </row>
    <row r="106" spans="1:12" s="8" customFormat="1" ht="15.75" x14ac:dyDescent="0.25">
      <c r="A106" s="14"/>
      <c r="B106" s="15"/>
      <c r="C106" s="15"/>
      <c r="D106" s="17"/>
      <c r="E106" s="18"/>
      <c r="F106" s="15"/>
      <c r="G106" s="15"/>
      <c r="H106" s="15"/>
      <c r="I106" s="15"/>
      <c r="J106" s="15"/>
      <c r="K106" s="15"/>
      <c r="L106" s="15"/>
    </row>
    <row r="107" spans="1:12" s="8" customFormat="1" ht="15.75" x14ac:dyDescent="0.25">
      <c r="A107" s="14"/>
      <c r="B107" s="15"/>
      <c r="C107" s="15"/>
      <c r="D107" s="17"/>
      <c r="E107" s="18"/>
      <c r="F107" s="15"/>
      <c r="G107" s="15"/>
      <c r="H107" s="15"/>
      <c r="I107" s="15"/>
      <c r="J107" s="15"/>
      <c r="K107" s="15"/>
      <c r="L107" s="15"/>
    </row>
    <row r="108" spans="1:12" s="8" customFormat="1" ht="15.75" x14ac:dyDescent="0.25">
      <c r="A108" s="14"/>
      <c r="B108" s="15"/>
      <c r="C108" s="15"/>
      <c r="D108" s="17"/>
      <c r="E108" s="18"/>
      <c r="F108" s="15"/>
      <c r="G108" s="15"/>
      <c r="H108" s="15"/>
      <c r="I108" s="15"/>
      <c r="J108" s="15"/>
      <c r="K108" s="15"/>
      <c r="L108" s="15"/>
    </row>
    <row r="109" spans="1:12" s="8" customFormat="1" ht="15.75" x14ac:dyDescent="0.25">
      <c r="A109" s="14"/>
      <c r="B109" s="15"/>
      <c r="C109" s="15"/>
      <c r="D109" s="17"/>
      <c r="E109" s="18"/>
      <c r="F109" s="15"/>
      <c r="G109" s="15"/>
      <c r="H109" s="15"/>
      <c r="I109" s="15"/>
      <c r="J109" s="15"/>
      <c r="K109" s="15"/>
      <c r="L109" s="15"/>
    </row>
    <row r="110" spans="1:12" s="8" customFormat="1" ht="15.75" x14ac:dyDescent="0.25">
      <c r="A110" s="14"/>
      <c r="B110" s="15"/>
      <c r="C110" s="15"/>
      <c r="D110" s="17"/>
      <c r="E110" s="18"/>
      <c r="F110" s="15"/>
      <c r="G110" s="15"/>
      <c r="H110" s="15"/>
      <c r="I110" s="15"/>
      <c r="J110" s="15"/>
      <c r="K110" s="15"/>
      <c r="L110" s="15"/>
    </row>
    <row r="111" spans="1:12" s="8" customFormat="1" ht="15.75" x14ac:dyDescent="0.25">
      <c r="A111" s="14"/>
      <c r="B111" s="15"/>
      <c r="C111" s="15"/>
      <c r="D111" s="17"/>
      <c r="E111" s="18"/>
      <c r="F111" s="15"/>
      <c r="G111" s="15"/>
      <c r="H111" s="15"/>
      <c r="I111" s="15"/>
      <c r="J111" s="15"/>
      <c r="K111" s="15"/>
      <c r="L111" s="15"/>
    </row>
    <row r="112" spans="1:12" s="8" customFormat="1" ht="15.75" x14ac:dyDescent="0.25">
      <c r="A112" s="14"/>
      <c r="B112" s="15"/>
      <c r="C112" s="15"/>
      <c r="D112" s="17"/>
      <c r="E112" s="18"/>
      <c r="F112" s="15"/>
      <c r="G112" s="15"/>
      <c r="H112" s="15"/>
      <c r="I112" s="15"/>
      <c r="J112" s="15"/>
      <c r="K112" s="15"/>
      <c r="L112" s="15"/>
    </row>
    <row r="113" spans="1:12" s="8" customFormat="1" ht="15.75" x14ac:dyDescent="0.25">
      <c r="A113" s="14"/>
      <c r="B113" s="15"/>
      <c r="C113" s="15"/>
      <c r="D113" s="17"/>
      <c r="E113" s="18"/>
      <c r="F113" s="15"/>
      <c r="G113" s="15"/>
      <c r="H113" s="15"/>
      <c r="I113" s="15"/>
      <c r="J113" s="15"/>
      <c r="K113" s="15"/>
      <c r="L113" s="15"/>
    </row>
    <row r="114" spans="1:12" s="8" customFormat="1" ht="15.75" x14ac:dyDescent="0.25">
      <c r="A114" s="14"/>
      <c r="B114" s="15"/>
      <c r="C114" s="15"/>
      <c r="D114" s="17"/>
      <c r="E114" s="18"/>
      <c r="F114" s="15"/>
      <c r="G114" s="15"/>
      <c r="H114" s="15"/>
      <c r="I114" s="15"/>
      <c r="J114" s="15"/>
      <c r="K114" s="15"/>
      <c r="L114" s="15"/>
    </row>
    <row r="115" spans="1:12" s="8" customFormat="1" ht="15.75" x14ac:dyDescent="0.25">
      <c r="A115" s="14"/>
      <c r="B115" s="15"/>
      <c r="C115" s="15"/>
      <c r="D115" s="17"/>
      <c r="E115" s="18"/>
      <c r="F115" s="15"/>
      <c r="G115" s="15"/>
      <c r="H115" s="15"/>
      <c r="I115" s="15"/>
      <c r="J115" s="15"/>
      <c r="K115" s="15"/>
      <c r="L115" s="15"/>
    </row>
    <row r="116" spans="1:12" s="8" customFormat="1" ht="15.75" x14ac:dyDescent="0.25">
      <c r="A116" s="14"/>
      <c r="B116" s="15"/>
      <c r="C116" s="15"/>
      <c r="D116" s="17"/>
      <c r="E116" s="18"/>
      <c r="F116" s="15"/>
      <c r="G116" s="15"/>
      <c r="H116" s="15"/>
      <c r="I116" s="15"/>
      <c r="J116" s="15"/>
      <c r="K116" s="15"/>
      <c r="L116" s="15"/>
    </row>
    <row r="117" spans="1:12" s="8" customFormat="1" ht="15.75" x14ac:dyDescent="0.25">
      <c r="A117" s="14"/>
      <c r="B117" s="15"/>
      <c r="C117" s="15"/>
      <c r="D117" s="17"/>
      <c r="E117" s="18"/>
      <c r="F117" s="15"/>
      <c r="G117" s="15"/>
      <c r="H117" s="15"/>
      <c r="I117" s="15"/>
      <c r="J117" s="15"/>
      <c r="K117" s="15"/>
      <c r="L117" s="15"/>
    </row>
    <row r="118" spans="1:12" s="8" customFormat="1" ht="15.75" x14ac:dyDescent="0.25">
      <c r="A118" s="14"/>
      <c r="B118" s="15"/>
      <c r="C118" s="15"/>
      <c r="D118" s="17"/>
      <c r="E118" s="18"/>
      <c r="F118" s="15"/>
      <c r="G118" s="15"/>
      <c r="H118" s="15"/>
      <c r="I118" s="15"/>
      <c r="J118" s="15"/>
      <c r="K118" s="15"/>
      <c r="L118" s="15"/>
    </row>
    <row r="119" spans="1:12" s="2" customFormat="1" ht="20.100000000000001" customHeight="1" x14ac:dyDescent="0.25">
      <c r="A119" s="14"/>
      <c r="B119" s="15"/>
      <c r="C119" s="15"/>
      <c r="D119" s="17"/>
      <c r="E119" s="18"/>
      <c r="F119" s="15"/>
      <c r="G119" s="15"/>
      <c r="H119" s="15"/>
      <c r="I119" s="15"/>
      <c r="J119" s="15"/>
      <c r="K119" s="15"/>
      <c r="L119" s="15"/>
    </row>
  </sheetData>
  <mergeCells count="10">
    <mergeCell ref="B37:C37"/>
    <mergeCell ref="B39:L39"/>
    <mergeCell ref="B68:C68"/>
    <mergeCell ref="B69:L69"/>
    <mergeCell ref="B1:K2"/>
    <mergeCell ref="B4:C5"/>
    <mergeCell ref="I4:K5"/>
    <mergeCell ref="B6:K6"/>
    <mergeCell ref="B7:K7"/>
    <mergeCell ref="B8: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A24" workbookViewId="0">
      <selection activeCell="B35" sqref="B35"/>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0.100000000000001" customHeight="1" x14ac:dyDescent="0.25">
      <c r="B1" s="76" t="s">
        <v>36</v>
      </c>
      <c r="C1" s="76"/>
      <c r="D1" s="76"/>
      <c r="E1" s="76"/>
      <c r="F1" s="76"/>
      <c r="G1" s="76"/>
      <c r="H1" s="76"/>
      <c r="I1" s="76"/>
      <c r="J1" s="76"/>
      <c r="K1" s="76"/>
    </row>
    <row r="2" spans="1:17" ht="58.5" customHeight="1" x14ac:dyDescent="0.25">
      <c r="B2" s="76"/>
      <c r="C2" s="76"/>
      <c r="D2" s="76"/>
      <c r="E2" s="76"/>
      <c r="F2" s="76"/>
      <c r="G2" s="76"/>
      <c r="H2" s="76"/>
      <c r="I2" s="76"/>
      <c r="J2" s="76"/>
      <c r="K2" s="76"/>
    </row>
    <row r="3" spans="1:17" ht="13.5" customHeight="1" x14ac:dyDescent="0.25">
      <c r="B3" s="16"/>
    </row>
    <row r="4" spans="1:17" ht="15" customHeight="1" x14ac:dyDescent="0.25">
      <c r="B4" s="75" t="s">
        <v>37</v>
      </c>
      <c r="C4" s="75"/>
      <c r="I4" s="74" t="s">
        <v>16</v>
      </c>
      <c r="J4" s="74"/>
      <c r="K4" s="74"/>
      <c r="L4" s="46"/>
    </row>
    <row r="5" spans="1:17" ht="11.25" customHeight="1" x14ac:dyDescent="0.25">
      <c r="B5" s="75"/>
      <c r="C5" s="75"/>
      <c r="I5" s="74"/>
      <c r="J5" s="74"/>
      <c r="K5" s="74"/>
      <c r="L5" s="46"/>
    </row>
    <row r="6" spans="1:17" ht="16.5" customHeight="1" x14ac:dyDescent="0.25">
      <c r="B6" s="73" t="s">
        <v>12</v>
      </c>
      <c r="C6" s="73"/>
      <c r="D6" s="73"/>
      <c r="E6" s="73"/>
      <c r="F6" s="73"/>
      <c r="G6" s="73"/>
      <c r="H6" s="73"/>
      <c r="I6" s="73"/>
      <c r="J6" s="73"/>
      <c r="K6" s="73"/>
    </row>
    <row r="7" spans="1:17" s="2" customFormat="1" ht="33" customHeight="1" x14ac:dyDescent="0.25">
      <c r="A7" s="19"/>
      <c r="B7" s="78" t="s">
        <v>73</v>
      </c>
      <c r="C7" s="78"/>
      <c r="D7" s="78"/>
      <c r="E7" s="78"/>
      <c r="F7" s="78"/>
      <c r="G7" s="78"/>
      <c r="H7" s="78"/>
      <c r="I7" s="78"/>
      <c r="J7" s="78"/>
      <c r="K7" s="78"/>
      <c r="L7" s="20"/>
    </row>
    <row r="8" spans="1:17" s="2" customFormat="1" ht="20.100000000000001" customHeight="1" x14ac:dyDescent="0.25">
      <c r="A8" s="19" t="s">
        <v>10</v>
      </c>
      <c r="B8" s="77" t="s">
        <v>38</v>
      </c>
      <c r="C8" s="77"/>
      <c r="D8" s="77"/>
      <c r="E8" s="77"/>
      <c r="F8" s="77"/>
      <c r="G8" s="77"/>
      <c r="H8" s="77"/>
      <c r="I8" s="77"/>
      <c r="J8" s="77"/>
      <c r="K8" s="77"/>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83.25" customHeight="1" x14ac:dyDescent="0.25">
      <c r="A12" s="54" t="s">
        <v>14</v>
      </c>
      <c r="B12" s="70" t="s">
        <v>74</v>
      </c>
      <c r="C12" s="4" t="s">
        <v>48</v>
      </c>
      <c r="D12" s="7">
        <v>2</v>
      </c>
      <c r="E12" s="63">
        <v>45265</v>
      </c>
      <c r="F12" s="6"/>
      <c r="G12" s="6"/>
      <c r="H12" s="6">
        <v>1</v>
      </c>
      <c r="I12" s="62">
        <v>1000</v>
      </c>
      <c r="J12" s="69">
        <f>G12+F12+(D12*E12)</f>
        <v>90530</v>
      </c>
      <c r="K12" s="33">
        <f>J12*I12*H12</f>
        <v>90530000</v>
      </c>
      <c r="L12" s="53" t="s">
        <v>42</v>
      </c>
      <c r="N12" s="44"/>
    </row>
    <row r="13" spans="1:17" s="2" customFormat="1" ht="81.75" customHeight="1" x14ac:dyDescent="0.25">
      <c r="A13" s="54" t="s">
        <v>44</v>
      </c>
      <c r="B13" s="71" t="s">
        <v>63</v>
      </c>
      <c r="C13" s="4" t="s">
        <v>2</v>
      </c>
      <c r="D13" s="7">
        <v>0.5</v>
      </c>
      <c r="E13" s="63">
        <v>45265</v>
      </c>
      <c r="F13" s="6"/>
      <c r="G13" s="6"/>
      <c r="H13" s="6">
        <v>1</v>
      </c>
      <c r="I13" s="62">
        <v>1000</v>
      </c>
      <c r="J13" s="69">
        <f>G13+F13+(D13*E13)</f>
        <v>22632.5</v>
      </c>
      <c r="K13" s="33">
        <f>J13*I13*H13</f>
        <v>22632500</v>
      </c>
      <c r="L13" s="53"/>
      <c r="N13" s="43"/>
    </row>
    <row r="14" spans="1:17" s="2" customFormat="1" ht="33" customHeight="1" x14ac:dyDescent="0.25">
      <c r="A14" s="54" t="s">
        <v>45</v>
      </c>
      <c r="B14" s="61" t="s">
        <v>64</v>
      </c>
      <c r="C14" s="4" t="s">
        <v>49</v>
      </c>
      <c r="D14" s="7">
        <v>2</v>
      </c>
      <c r="E14" s="63">
        <v>45265</v>
      </c>
      <c r="F14" s="6"/>
      <c r="G14" s="6"/>
      <c r="H14" s="6">
        <v>1</v>
      </c>
      <c r="I14" s="62">
        <v>1000</v>
      </c>
      <c r="J14" s="69">
        <f>G14+F14+(D14*E14)</f>
        <v>90530</v>
      </c>
      <c r="K14" s="33">
        <f>J14*I14*H14</f>
        <v>90530000</v>
      </c>
      <c r="L14" s="53" t="s">
        <v>52</v>
      </c>
      <c r="N14" s="43"/>
    </row>
    <row r="15" spans="1:17" s="2" customFormat="1" ht="18" customHeight="1" x14ac:dyDescent="0.25">
      <c r="A15" s="52">
        <v>2</v>
      </c>
      <c r="B15" s="3" t="s">
        <v>7</v>
      </c>
      <c r="C15" s="4" t="s">
        <v>8</v>
      </c>
      <c r="D15" s="7">
        <v>1</v>
      </c>
      <c r="E15" s="63">
        <v>45265</v>
      </c>
      <c r="F15" s="6"/>
      <c r="G15" s="6"/>
      <c r="H15" s="6">
        <v>1</v>
      </c>
      <c r="I15" s="62">
        <v>1000</v>
      </c>
      <c r="J15" s="33">
        <f t="shared" ref="J15:J22" si="0">G15+F15+(D15*E15)</f>
        <v>45265</v>
      </c>
      <c r="K15" s="33">
        <f t="shared" ref="K15:K27" si="1">J15*I15*H15</f>
        <v>45265000</v>
      </c>
      <c r="L15" s="53"/>
    </row>
    <row r="16" spans="1:17" s="2" customFormat="1" ht="32.450000000000003" customHeight="1" x14ac:dyDescent="0.25">
      <c r="A16" s="55"/>
      <c r="B16" s="4"/>
      <c r="C16" s="4" t="s">
        <v>20</v>
      </c>
      <c r="D16" s="7">
        <v>1</v>
      </c>
      <c r="E16" s="63">
        <v>45265</v>
      </c>
      <c r="F16" s="6"/>
      <c r="G16" s="6">
        <v>15000</v>
      </c>
      <c r="H16" s="6">
        <v>1</v>
      </c>
      <c r="I16" s="62"/>
      <c r="J16" s="33">
        <f t="shared" si="0"/>
        <v>60265</v>
      </c>
      <c r="K16" s="33">
        <f>J16*I16*H16</f>
        <v>0</v>
      </c>
      <c r="L16" s="53" t="s">
        <v>39</v>
      </c>
    </row>
    <row r="17" spans="1:14" s="2" customFormat="1" ht="18" customHeight="1" x14ac:dyDescent="0.25">
      <c r="A17" s="55"/>
      <c r="B17" s="4"/>
      <c r="C17" s="4" t="s">
        <v>21</v>
      </c>
      <c r="D17" s="7"/>
      <c r="E17" s="22"/>
      <c r="F17" s="6"/>
      <c r="G17" s="6"/>
      <c r="H17" s="6"/>
      <c r="I17" s="6"/>
      <c r="J17" s="33">
        <f t="shared" si="0"/>
        <v>0</v>
      </c>
      <c r="K17" s="33">
        <f t="shared" si="1"/>
        <v>0</v>
      </c>
      <c r="L17" s="53"/>
    </row>
    <row r="18" spans="1:14" s="2" customFormat="1" ht="31.5" customHeight="1" x14ac:dyDescent="0.25">
      <c r="A18" s="52">
        <v>3</v>
      </c>
      <c r="B18" s="3" t="s">
        <v>22</v>
      </c>
      <c r="C18" s="4"/>
      <c r="D18" s="7"/>
      <c r="E18" s="22"/>
      <c r="F18" s="6"/>
      <c r="G18" s="6"/>
      <c r="H18" s="6"/>
      <c r="I18" s="6"/>
      <c r="J18" s="33">
        <f t="shared" si="0"/>
        <v>0</v>
      </c>
      <c r="K18" s="33">
        <f t="shared" si="1"/>
        <v>0</v>
      </c>
      <c r="L18" s="53"/>
    </row>
    <row r="19" spans="1:14" s="2" customFormat="1" ht="27.75" customHeight="1" x14ac:dyDescent="0.25">
      <c r="A19" s="54" t="s">
        <v>26</v>
      </c>
      <c r="B19" s="4" t="s">
        <v>3</v>
      </c>
      <c r="C19" s="4"/>
      <c r="D19" s="7"/>
      <c r="E19" s="22"/>
      <c r="F19" s="6"/>
      <c r="G19" s="6">
        <v>20000</v>
      </c>
      <c r="H19" s="6">
        <v>1</v>
      </c>
      <c r="I19" s="62">
        <v>1000</v>
      </c>
      <c r="J19" s="33">
        <f t="shared" si="0"/>
        <v>20000</v>
      </c>
      <c r="K19" s="33">
        <f t="shared" si="1"/>
        <v>20000000</v>
      </c>
      <c r="L19" s="53"/>
      <c r="N19" s="2">
        <v>1000</v>
      </c>
    </row>
    <row r="20" spans="1:14" s="2" customFormat="1" ht="18" customHeight="1" x14ac:dyDescent="0.25">
      <c r="A20" s="54" t="s">
        <v>25</v>
      </c>
      <c r="B20" s="4" t="s">
        <v>4</v>
      </c>
      <c r="C20" s="4"/>
      <c r="D20" s="7"/>
      <c r="E20" s="38"/>
      <c r="F20" s="6"/>
      <c r="G20" s="6"/>
      <c r="H20" s="6">
        <v>1</v>
      </c>
      <c r="I20" s="6"/>
      <c r="J20" s="33">
        <f t="shared" si="0"/>
        <v>0</v>
      </c>
      <c r="K20" s="33">
        <f t="shared" si="1"/>
        <v>0</v>
      </c>
      <c r="L20" s="53"/>
    </row>
    <row r="21" spans="1:14" s="2" customFormat="1" ht="18" customHeight="1" x14ac:dyDescent="0.25">
      <c r="A21" s="54" t="s">
        <v>24</v>
      </c>
      <c r="B21" s="4" t="s">
        <v>23</v>
      </c>
      <c r="C21" s="4"/>
      <c r="D21" s="7"/>
      <c r="E21" s="38"/>
      <c r="F21" s="6"/>
      <c r="G21" s="6"/>
      <c r="H21" s="6">
        <v>1</v>
      </c>
      <c r="I21" s="6"/>
      <c r="J21" s="33">
        <f t="shared" si="0"/>
        <v>0</v>
      </c>
      <c r="K21" s="33">
        <f t="shared" si="1"/>
        <v>0</v>
      </c>
      <c r="L21" s="53"/>
    </row>
    <row r="22" spans="1:14" s="2" customFormat="1" ht="63" x14ac:dyDescent="0.25">
      <c r="A22" s="52">
        <v>4</v>
      </c>
      <c r="B22" s="4" t="s">
        <v>35</v>
      </c>
      <c r="C22" s="4"/>
      <c r="D22" s="7">
        <v>0</v>
      </c>
      <c r="E22" s="63">
        <v>45265</v>
      </c>
      <c r="F22" s="6"/>
      <c r="G22" s="6"/>
      <c r="H22" s="6">
        <v>1</v>
      </c>
      <c r="I22" s="62"/>
      <c r="J22" s="33">
        <f t="shared" si="0"/>
        <v>0</v>
      </c>
      <c r="K22" s="33">
        <f t="shared" si="1"/>
        <v>0</v>
      </c>
      <c r="L22" s="53"/>
    </row>
    <row r="23" spans="1:14" s="2" customFormat="1" ht="32.25" customHeight="1" x14ac:dyDescent="0.25">
      <c r="A23" s="52">
        <v>5</v>
      </c>
      <c r="B23" s="4" t="s">
        <v>34</v>
      </c>
      <c r="C23" s="4"/>
      <c r="D23" s="7"/>
      <c r="E23" s="22"/>
      <c r="F23" s="6"/>
      <c r="G23" s="6"/>
      <c r="H23" s="6">
        <v>1</v>
      </c>
      <c r="I23" s="6"/>
      <c r="J23" s="33">
        <f>G23+F23+(D23*E23)</f>
        <v>0</v>
      </c>
      <c r="K23" s="33">
        <f t="shared" si="1"/>
        <v>0</v>
      </c>
      <c r="L23" s="53"/>
    </row>
    <row r="24" spans="1:14" s="2" customFormat="1" ht="22.5" customHeight="1" x14ac:dyDescent="0.25">
      <c r="A24" s="52">
        <v>6</v>
      </c>
      <c r="B24" s="3" t="s">
        <v>9</v>
      </c>
      <c r="C24" s="4" t="s">
        <v>8</v>
      </c>
      <c r="D24" s="7">
        <v>1</v>
      </c>
      <c r="E24" s="63">
        <v>45265</v>
      </c>
      <c r="F24" s="6"/>
      <c r="G24" s="6"/>
      <c r="H24" s="6">
        <v>1</v>
      </c>
      <c r="I24" s="62">
        <v>1000</v>
      </c>
      <c r="J24" s="33">
        <f>G24+F24+(D24*E24)</f>
        <v>45265</v>
      </c>
      <c r="K24" s="33">
        <f t="shared" si="1"/>
        <v>45265000</v>
      </c>
      <c r="L24" s="53"/>
    </row>
    <row r="25" spans="1:14" s="2" customFormat="1" ht="33.75" customHeight="1" x14ac:dyDescent="0.25">
      <c r="A25" s="47"/>
      <c r="B25" s="4"/>
      <c r="C25" s="4" t="s">
        <v>20</v>
      </c>
      <c r="D25" s="7">
        <v>1</v>
      </c>
      <c r="E25" s="63">
        <v>45265</v>
      </c>
      <c r="F25" s="6"/>
      <c r="G25" s="6">
        <v>15000</v>
      </c>
      <c r="H25" s="6">
        <v>1</v>
      </c>
      <c r="I25" s="62"/>
      <c r="J25" s="33">
        <f>G25+F25+(D25*E25)</f>
        <v>60265</v>
      </c>
      <c r="K25" s="33">
        <f>J25*I25*H25</f>
        <v>0</v>
      </c>
      <c r="L25" s="53" t="s">
        <v>39</v>
      </c>
    </row>
    <row r="26" spans="1:14" s="2" customFormat="1" ht="18" customHeight="1" x14ac:dyDescent="0.25">
      <c r="A26" s="47"/>
      <c r="B26" s="4"/>
      <c r="C26" s="4" t="s">
        <v>21</v>
      </c>
      <c r="D26" s="7"/>
      <c r="E26" s="22"/>
      <c r="F26" s="6"/>
      <c r="G26" s="6"/>
      <c r="H26" s="6">
        <v>1</v>
      </c>
      <c r="I26" s="6"/>
      <c r="J26" s="33">
        <f>G26+F26+(D26*E26)</f>
        <v>0</v>
      </c>
      <c r="K26" s="33">
        <f t="shared" si="1"/>
        <v>0</v>
      </c>
      <c r="L26" s="53"/>
    </row>
    <row r="27" spans="1:14" s="2" customFormat="1" ht="15.75" x14ac:dyDescent="0.25">
      <c r="A27" s="56"/>
      <c r="B27" s="4"/>
      <c r="C27" s="4" t="s">
        <v>6</v>
      </c>
      <c r="D27" s="7"/>
      <c r="E27" s="22"/>
      <c r="F27" s="6"/>
      <c r="G27" s="6"/>
      <c r="H27" s="6">
        <v>1</v>
      </c>
      <c r="I27" s="6"/>
      <c r="J27" s="33">
        <f>G27+F27+(D27*E27)</f>
        <v>0</v>
      </c>
      <c r="K27" s="33">
        <f t="shared" si="1"/>
        <v>0</v>
      </c>
      <c r="L27" s="53"/>
    </row>
    <row r="28" spans="1:14" s="2" customFormat="1" ht="18" customHeight="1" x14ac:dyDescent="0.25">
      <c r="A28" s="54"/>
      <c r="B28" s="79" t="s">
        <v>1</v>
      </c>
      <c r="C28" s="79"/>
      <c r="D28" s="57"/>
      <c r="E28" s="58"/>
      <c r="F28" s="58">
        <f>SUM(F11:F27)</f>
        <v>0</v>
      </c>
      <c r="G28" s="58">
        <f>SUM(G11:G27)</f>
        <v>50000</v>
      </c>
      <c r="H28" s="59"/>
      <c r="I28" s="58"/>
      <c r="J28" s="60">
        <f>SUM(J11:J27)</f>
        <v>434752.5</v>
      </c>
      <c r="K28" s="60">
        <f>SUM(K11:K27)</f>
        <v>314222500</v>
      </c>
      <c r="L28" s="58"/>
    </row>
    <row r="29" spans="1:14" s="2" customFormat="1" ht="18" customHeight="1" x14ac:dyDescent="0.25">
      <c r="A29" s="9"/>
      <c r="B29" s="10"/>
      <c r="C29" s="10"/>
      <c r="D29" s="11"/>
      <c r="E29" s="12"/>
      <c r="F29" s="12"/>
      <c r="G29" s="12"/>
      <c r="H29" s="13"/>
      <c r="I29" s="12"/>
      <c r="J29" s="12"/>
      <c r="K29" s="12"/>
      <c r="L29" s="12"/>
    </row>
    <row r="30" spans="1:14" s="2" customFormat="1" ht="18" customHeight="1" x14ac:dyDescent="0.25">
      <c r="A30" s="19" t="s">
        <v>11</v>
      </c>
      <c r="B30" s="77" t="s">
        <v>41</v>
      </c>
      <c r="C30" s="77"/>
      <c r="D30" s="77"/>
      <c r="E30" s="77"/>
      <c r="F30" s="77"/>
      <c r="G30" s="77"/>
      <c r="H30" s="77"/>
      <c r="I30" s="77"/>
      <c r="J30" s="77"/>
      <c r="K30" s="77"/>
      <c r="L30" s="77"/>
    </row>
    <row r="31" spans="1:14" s="2" customFormat="1" ht="20.100000000000001" customHeight="1" x14ac:dyDescent="0.25">
      <c r="A31" s="24"/>
      <c r="B31" s="23"/>
      <c r="C31" s="23"/>
      <c r="D31" s="25"/>
      <c r="E31" s="26"/>
      <c r="F31" s="23"/>
      <c r="G31" s="23"/>
      <c r="H31" s="23"/>
      <c r="I31" s="23"/>
      <c r="J31" s="23"/>
      <c r="K31" s="23"/>
      <c r="L31" s="23"/>
    </row>
    <row r="32" spans="1:14"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48.75" customHeight="1" x14ac:dyDescent="0.25">
      <c r="A33" s="52">
        <v>1</v>
      </c>
      <c r="B33" s="3" t="s">
        <v>2</v>
      </c>
      <c r="C33" s="4"/>
      <c r="D33" s="5"/>
      <c r="E33" s="22"/>
      <c r="F33" s="6"/>
      <c r="G33" s="6"/>
      <c r="H33" s="6"/>
      <c r="I33" s="6"/>
      <c r="J33" s="6"/>
      <c r="K33" s="6"/>
      <c r="L33" s="53"/>
    </row>
    <row r="34" spans="1:16" s="2" customFormat="1" ht="110.25" customHeight="1" x14ac:dyDescent="0.25">
      <c r="A34" s="54" t="s">
        <v>14</v>
      </c>
      <c r="B34" s="70" t="s">
        <v>79</v>
      </c>
      <c r="C34" s="4" t="s">
        <v>48</v>
      </c>
      <c r="D34" s="7">
        <v>1.5</v>
      </c>
      <c r="E34" s="63">
        <v>45265</v>
      </c>
      <c r="F34" s="6"/>
      <c r="G34" s="6"/>
      <c r="H34" s="6">
        <v>1</v>
      </c>
      <c r="I34" s="62">
        <v>1000</v>
      </c>
      <c r="J34" s="69">
        <f>G34+F34+(D34*E34)</f>
        <v>67897.5</v>
      </c>
      <c r="K34" s="33">
        <f>J34*I34*H34</f>
        <v>67897500</v>
      </c>
      <c r="L34" s="72" t="s">
        <v>51</v>
      </c>
      <c r="N34" s="44"/>
    </row>
    <row r="35" spans="1:16" s="2" customFormat="1" ht="128.25" customHeight="1" x14ac:dyDescent="0.25">
      <c r="A35" s="54" t="s">
        <v>44</v>
      </c>
      <c r="B35" s="70" t="s">
        <v>76</v>
      </c>
      <c r="C35" s="4" t="s">
        <v>2</v>
      </c>
      <c r="D35" s="7">
        <v>0.5</v>
      </c>
      <c r="E35" s="63">
        <v>45265</v>
      </c>
      <c r="F35" s="6"/>
      <c r="G35" s="6"/>
      <c r="H35" s="6">
        <v>1</v>
      </c>
      <c r="I35" s="62">
        <v>1000</v>
      </c>
      <c r="J35" s="69">
        <f>G35+F35+(D35*E35)</f>
        <v>22632.5</v>
      </c>
      <c r="K35" s="33">
        <f>J35*I35*H35</f>
        <v>22632500</v>
      </c>
      <c r="L35" s="53"/>
      <c r="N35" s="43"/>
    </row>
    <row r="36" spans="1:16" s="2" customFormat="1" ht="127.5" customHeight="1" x14ac:dyDescent="0.25">
      <c r="A36" s="54" t="s">
        <v>45</v>
      </c>
      <c r="B36" s="71" t="s">
        <v>80</v>
      </c>
      <c r="C36" s="4" t="s">
        <v>49</v>
      </c>
      <c r="D36" s="7">
        <v>1.5</v>
      </c>
      <c r="E36" s="63">
        <v>45265</v>
      </c>
      <c r="F36" s="6"/>
      <c r="G36" s="6"/>
      <c r="H36" s="6">
        <v>1</v>
      </c>
      <c r="I36" s="62">
        <v>1000</v>
      </c>
      <c r="J36" s="69">
        <f>G36+F36+(D36*E36)</f>
        <v>67897.5</v>
      </c>
      <c r="K36" s="33">
        <f>J36*I36*H36</f>
        <v>67897500</v>
      </c>
      <c r="L36" s="72" t="s">
        <v>51</v>
      </c>
      <c r="N36" s="43"/>
    </row>
    <row r="37" spans="1:16" s="2" customFormat="1" ht="36" customHeight="1" x14ac:dyDescent="0.25">
      <c r="A37" s="52">
        <v>2</v>
      </c>
      <c r="B37" s="3" t="s">
        <v>7</v>
      </c>
      <c r="C37" s="4" t="s">
        <v>8</v>
      </c>
      <c r="D37" s="7">
        <v>1</v>
      </c>
      <c r="E37" s="63">
        <v>45265</v>
      </c>
      <c r="F37" s="6"/>
      <c r="G37" s="6"/>
      <c r="H37" s="6">
        <v>1</v>
      </c>
      <c r="I37" s="62">
        <v>850</v>
      </c>
      <c r="J37" s="33">
        <f t="shared" ref="J37:J47" si="2">G37+F37+(D37*E37)</f>
        <v>45265</v>
      </c>
      <c r="K37" s="33">
        <f t="shared" ref="K37:K49" si="3">J37*I37*H37</f>
        <v>38475250</v>
      </c>
      <c r="L37" s="53"/>
    </row>
    <row r="38" spans="1:16" s="2" customFormat="1" ht="27" customHeight="1" x14ac:dyDescent="0.25">
      <c r="A38" s="55"/>
      <c r="B38" s="4"/>
      <c r="C38" s="4" t="s">
        <v>20</v>
      </c>
      <c r="D38" s="7">
        <v>1</v>
      </c>
      <c r="E38" s="63">
        <v>45265</v>
      </c>
      <c r="F38" s="6"/>
      <c r="G38" s="6">
        <v>15000</v>
      </c>
      <c r="H38" s="6">
        <v>1</v>
      </c>
      <c r="I38" s="62">
        <v>50</v>
      </c>
      <c r="J38" s="33">
        <f t="shared" si="2"/>
        <v>60265</v>
      </c>
      <c r="K38" s="33">
        <f t="shared" si="3"/>
        <v>3013250</v>
      </c>
      <c r="L38" s="53" t="s">
        <v>39</v>
      </c>
      <c r="P38" s="39"/>
    </row>
    <row r="39" spans="1:16" s="2" customFormat="1" ht="20.100000000000001" customHeight="1" x14ac:dyDescent="0.25">
      <c r="A39" s="55"/>
      <c r="B39" s="4"/>
      <c r="C39" s="4" t="s">
        <v>21</v>
      </c>
      <c r="D39" s="7">
        <v>1</v>
      </c>
      <c r="E39" s="63">
        <v>45265</v>
      </c>
      <c r="F39" s="6"/>
      <c r="G39" s="6"/>
      <c r="H39" s="6">
        <v>1</v>
      </c>
      <c r="I39" s="62">
        <v>100</v>
      </c>
      <c r="J39" s="33">
        <f t="shared" si="2"/>
        <v>45265</v>
      </c>
      <c r="K39" s="33">
        <f t="shared" si="3"/>
        <v>4526500</v>
      </c>
      <c r="L39" s="53"/>
    </row>
    <row r="40" spans="1:16" s="2" customFormat="1" ht="30" customHeight="1" x14ac:dyDescent="0.25">
      <c r="A40" s="52">
        <v>3</v>
      </c>
      <c r="B40" s="3" t="s">
        <v>22</v>
      </c>
      <c r="C40" s="4"/>
      <c r="D40" s="7"/>
      <c r="E40" s="37"/>
      <c r="F40" s="6"/>
      <c r="G40" s="6"/>
      <c r="H40" s="6">
        <v>1</v>
      </c>
      <c r="I40" s="6"/>
      <c r="J40" s="33">
        <f t="shared" si="2"/>
        <v>0</v>
      </c>
      <c r="K40" s="33">
        <f t="shared" si="3"/>
        <v>0</v>
      </c>
      <c r="L40" s="53"/>
    </row>
    <row r="41" spans="1:16" s="2" customFormat="1" ht="20.100000000000001" customHeight="1" x14ac:dyDescent="0.25">
      <c r="A41" s="54" t="s">
        <v>26</v>
      </c>
      <c r="B41" s="4" t="s">
        <v>3</v>
      </c>
      <c r="C41" s="4"/>
      <c r="D41" s="7"/>
      <c r="E41" s="37"/>
      <c r="F41" s="6"/>
      <c r="G41" s="6">
        <v>20000</v>
      </c>
      <c r="H41" s="6">
        <v>1</v>
      </c>
      <c r="I41" s="62">
        <v>1000</v>
      </c>
      <c r="J41" s="33">
        <f t="shared" si="2"/>
        <v>20000</v>
      </c>
      <c r="K41" s="33">
        <f t="shared" si="3"/>
        <v>20000000</v>
      </c>
      <c r="L41" s="53"/>
    </row>
    <row r="42" spans="1:16" s="2" customFormat="1" ht="20.100000000000001" customHeight="1" x14ac:dyDescent="0.25">
      <c r="A42" s="54" t="s">
        <v>25</v>
      </c>
      <c r="B42" s="4" t="s">
        <v>4</v>
      </c>
      <c r="C42" s="4"/>
      <c r="D42" s="7"/>
      <c r="E42" s="37"/>
      <c r="F42" s="6"/>
      <c r="G42" s="6"/>
      <c r="H42" s="6">
        <v>1</v>
      </c>
      <c r="I42" s="6"/>
      <c r="J42" s="33">
        <f t="shared" si="2"/>
        <v>0</v>
      </c>
      <c r="K42" s="33">
        <f t="shared" si="3"/>
        <v>0</v>
      </c>
      <c r="L42" s="53"/>
    </row>
    <row r="43" spans="1:16" s="2" customFormat="1" ht="15.75" x14ac:dyDescent="0.25">
      <c r="A43" s="54" t="s">
        <v>24</v>
      </c>
      <c r="B43" s="4" t="s">
        <v>23</v>
      </c>
      <c r="C43" s="4"/>
      <c r="D43" s="7"/>
      <c r="E43" s="37"/>
      <c r="F43" s="6"/>
      <c r="G43" s="6"/>
      <c r="H43" s="6">
        <v>1</v>
      </c>
      <c r="I43" s="6"/>
      <c r="J43" s="33">
        <f t="shared" si="2"/>
        <v>0</v>
      </c>
      <c r="K43" s="33">
        <f t="shared" si="3"/>
        <v>0</v>
      </c>
      <c r="L43" s="53"/>
    </row>
    <row r="44" spans="1:16" s="2" customFormat="1" ht="63" x14ac:dyDescent="0.25">
      <c r="A44" s="52">
        <v>4</v>
      </c>
      <c r="B44" s="4" t="s">
        <v>35</v>
      </c>
      <c r="C44" s="4"/>
      <c r="D44" s="7">
        <v>0</v>
      </c>
      <c r="E44" s="63">
        <v>45265</v>
      </c>
      <c r="F44" s="6"/>
      <c r="G44" s="6"/>
      <c r="H44" s="6">
        <v>1</v>
      </c>
      <c r="I44" s="62"/>
      <c r="J44" s="33">
        <f t="shared" si="2"/>
        <v>0</v>
      </c>
      <c r="K44" s="33">
        <f t="shared" si="3"/>
        <v>0</v>
      </c>
      <c r="L44" s="53"/>
    </row>
    <row r="45" spans="1:16" s="2" customFormat="1" ht="20.100000000000001" customHeight="1" x14ac:dyDescent="0.25">
      <c r="A45" s="55"/>
      <c r="B45" s="4" t="s">
        <v>34</v>
      </c>
      <c r="C45" s="4"/>
      <c r="D45" s="7"/>
      <c r="E45" s="63"/>
      <c r="F45" s="6"/>
      <c r="G45" s="6"/>
      <c r="H45" s="6">
        <v>1</v>
      </c>
      <c r="I45" s="6"/>
      <c r="J45" s="33">
        <f t="shared" si="2"/>
        <v>0</v>
      </c>
      <c r="K45" s="33">
        <f t="shared" si="3"/>
        <v>0</v>
      </c>
      <c r="L45" s="53"/>
    </row>
    <row r="46" spans="1:16" s="2" customFormat="1" ht="20.100000000000001" customHeight="1" x14ac:dyDescent="0.25">
      <c r="A46" s="55"/>
      <c r="B46" s="3" t="s">
        <v>9</v>
      </c>
      <c r="C46" s="4" t="s">
        <v>8</v>
      </c>
      <c r="D46" s="7">
        <v>1</v>
      </c>
      <c r="E46" s="63">
        <v>45265</v>
      </c>
      <c r="F46" s="6"/>
      <c r="G46" s="6"/>
      <c r="H46" s="6">
        <v>1</v>
      </c>
      <c r="I46" s="62">
        <v>1000</v>
      </c>
      <c r="J46" s="33">
        <f t="shared" si="2"/>
        <v>45265</v>
      </c>
      <c r="K46" s="33">
        <f t="shared" si="3"/>
        <v>45265000</v>
      </c>
      <c r="L46" s="53"/>
    </row>
    <row r="47" spans="1:16" s="2" customFormat="1" ht="39" customHeight="1" x14ac:dyDescent="0.25">
      <c r="A47" s="52">
        <v>5</v>
      </c>
      <c r="B47" s="4"/>
      <c r="C47" s="4" t="s">
        <v>20</v>
      </c>
      <c r="D47" s="7">
        <v>1</v>
      </c>
      <c r="E47" s="63">
        <v>45265</v>
      </c>
      <c r="F47" s="6"/>
      <c r="G47" s="6">
        <v>15000</v>
      </c>
      <c r="H47" s="6">
        <v>1</v>
      </c>
      <c r="I47" s="62"/>
      <c r="J47" s="33">
        <f t="shared" si="2"/>
        <v>60265</v>
      </c>
      <c r="K47" s="33">
        <f t="shared" si="3"/>
        <v>0</v>
      </c>
      <c r="L47" s="53" t="s">
        <v>39</v>
      </c>
    </row>
    <row r="48" spans="1:16" s="2" customFormat="1" ht="20.100000000000001" customHeight="1" x14ac:dyDescent="0.25">
      <c r="A48" s="52">
        <v>6</v>
      </c>
      <c r="B48" s="4"/>
      <c r="C48" s="4" t="s">
        <v>21</v>
      </c>
      <c r="D48" s="7"/>
      <c r="E48" s="37"/>
      <c r="F48" s="6"/>
      <c r="G48" s="6"/>
      <c r="H48" s="6"/>
      <c r="I48" s="6"/>
      <c r="J48" s="33">
        <f>G48+F48+(D48*E48)</f>
        <v>0</v>
      </c>
      <c r="K48" s="33">
        <f t="shared" si="3"/>
        <v>0</v>
      </c>
      <c r="L48" s="53" t="s">
        <v>40</v>
      </c>
    </row>
    <row r="49" spans="1:12" s="2" customFormat="1" ht="20.100000000000001" customHeight="1" x14ac:dyDescent="0.25">
      <c r="A49" s="47"/>
      <c r="B49" s="4"/>
      <c r="C49" s="4" t="s">
        <v>6</v>
      </c>
      <c r="D49" s="7"/>
      <c r="E49" s="37"/>
      <c r="F49" s="6"/>
      <c r="G49" s="6"/>
      <c r="H49" s="6"/>
      <c r="I49" s="6"/>
      <c r="J49" s="33">
        <f>G49+F49+(D49*E49)</f>
        <v>0</v>
      </c>
      <c r="K49" s="33">
        <f t="shared" si="3"/>
        <v>0</v>
      </c>
      <c r="L49" s="53"/>
    </row>
    <row r="50" spans="1:12" s="2" customFormat="1" ht="20.100000000000001" customHeight="1" x14ac:dyDescent="0.25">
      <c r="A50" s="54"/>
      <c r="B50" s="79" t="s">
        <v>1</v>
      </c>
      <c r="C50" s="79"/>
      <c r="D50" s="57"/>
      <c r="E50" s="58"/>
      <c r="F50" s="58">
        <f>SUM(F33:F46)</f>
        <v>0</v>
      </c>
      <c r="G50" s="58">
        <f>SUM(G33:G46)</f>
        <v>35000</v>
      </c>
      <c r="H50" s="59"/>
      <c r="I50" s="58"/>
      <c r="J50" s="60">
        <f>SUM(J33:J49)</f>
        <v>434752.5</v>
      </c>
      <c r="K50" s="60">
        <f>SUM(K33:K49)</f>
        <v>269707500</v>
      </c>
      <c r="L50" s="58"/>
    </row>
    <row r="51" spans="1:12" s="2" customFormat="1" ht="19.5" customHeight="1" x14ac:dyDescent="0.25">
      <c r="A51" s="19" t="s">
        <v>13</v>
      </c>
      <c r="B51" s="77" t="s">
        <v>27</v>
      </c>
      <c r="C51" s="77"/>
      <c r="D51" s="77"/>
      <c r="E51" s="77"/>
      <c r="F51" s="77"/>
      <c r="G51" s="77"/>
      <c r="H51" s="77"/>
      <c r="I51" s="77"/>
      <c r="J51" s="77"/>
      <c r="K51" s="77"/>
      <c r="L51" s="77"/>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314222500</v>
      </c>
      <c r="L79" s="34"/>
    </row>
    <row r="80" spans="1:12" s="8" customFormat="1" ht="15.75" x14ac:dyDescent="0.25">
      <c r="A80" s="27"/>
      <c r="B80" s="27"/>
      <c r="C80" s="27"/>
      <c r="D80" s="27"/>
      <c r="E80" s="27"/>
      <c r="F80" s="27"/>
      <c r="G80" s="27"/>
      <c r="H80" s="27"/>
      <c r="I80" s="27"/>
      <c r="J80" s="27"/>
      <c r="K80" s="35">
        <f>$K$50</f>
        <v>269707500</v>
      </c>
      <c r="L80" s="36"/>
    </row>
    <row r="81" spans="1:12" s="8" customFormat="1" ht="15.75" x14ac:dyDescent="0.25">
      <c r="A81" s="27"/>
      <c r="B81" s="27"/>
      <c r="C81" s="27"/>
      <c r="D81" s="27"/>
      <c r="E81" s="27"/>
      <c r="F81" s="27"/>
      <c r="G81" s="27"/>
      <c r="H81" s="27"/>
      <c r="I81" s="27"/>
      <c r="J81" s="27"/>
      <c r="K81" s="35">
        <f>K79-K80</f>
        <v>44515000</v>
      </c>
      <c r="L81" s="36">
        <f>K81/K79*100%</f>
        <v>0.14166713077516727</v>
      </c>
    </row>
    <row r="82" spans="1:12" s="8" customFormat="1" ht="15.75" x14ac:dyDescent="0.25">
      <c r="A82" s="27"/>
      <c r="B82" s="27"/>
      <c r="C82" s="27"/>
      <c r="D82" s="27"/>
      <c r="E82" s="27"/>
      <c r="F82" s="27"/>
      <c r="G82" s="27"/>
      <c r="H82" s="27"/>
      <c r="I82" s="27"/>
      <c r="J82" s="27"/>
      <c r="K82" s="34"/>
      <c r="L82" s="36">
        <f>K80/K79*100%</f>
        <v>0.85833286922483276</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mergeCells count="10">
    <mergeCell ref="B28:C28"/>
    <mergeCell ref="B30:L30"/>
    <mergeCell ref="B50:C50"/>
    <mergeCell ref="B51:L51"/>
    <mergeCell ref="B1:K2"/>
    <mergeCell ref="B4:C5"/>
    <mergeCell ref="I4:K5"/>
    <mergeCell ref="B6:K6"/>
    <mergeCell ref="B7:K7"/>
    <mergeCell ref="B8:K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013B29-C38C-49F0-8AC2-9BCA1B0792CC}">
  <ds:schemaRefs>
    <ds:schemaRef ds:uri="http://schemas.microsoft.com/sharepoint/v3/contenttype/forms"/>
  </ds:schemaRefs>
</ds:datastoreItem>
</file>

<file path=customXml/itemProps2.xml><?xml version="1.0" encoding="utf-8"?>
<ds:datastoreItem xmlns:ds="http://schemas.openxmlformats.org/officeDocument/2006/customXml" ds:itemID="{DAF024A1-8E6B-4C01-899E-77C18837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53BF6E5-4F93-4C6B-A3B3-5D263F8F6B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Cấp mới giấy phép dài hạn</vt:lpstr>
      <vt:lpstr>Cấp lại giấy phép dài han</vt:lpstr>
      <vt:lpstr>Cấp giấy phép ngắn hạn</vt:lpstr>
      <vt:lpstr>'Cấp mới giấy phép dài hạn'!bieumau_pl_6_2</vt:lpstr>
      <vt:lpstr>'Cấp mới giấy phép dài hạn'!OLE_LINK2</vt:lpstr>
    </vt:vector>
  </TitlesOfParts>
  <Company>DAI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Hong</dc:creator>
  <cp:lastModifiedBy>USER</cp:lastModifiedBy>
  <cp:lastPrinted>2019-07-23T08:45:26Z</cp:lastPrinted>
  <dcterms:created xsi:type="dcterms:W3CDTF">2009-12-17T01:25:31Z</dcterms:created>
  <dcterms:modified xsi:type="dcterms:W3CDTF">2023-07-05T03:14:19Z</dcterms:modified>
</cp:coreProperties>
</file>